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35C6FF72-6BD3-4C83-AA45-3D2048C9554E}" xr6:coauthVersionLast="47" xr6:coauthVersionMax="47" xr10:uidLastSave="{00000000-0000-0000-0000-000000000000}"/>
  <bookViews>
    <workbookView xWindow="28680" yWindow="-120" windowWidth="29040" windowHeight="15840" xr2:uid="{00000000-000D-0000-FFFF-FFFF00000000}"/>
  </bookViews>
  <sheets>
    <sheet name="Tabel 1" sheetId="1" r:id="rId1"/>
    <sheet name="Tabel 2" sheetId="2" r:id="rId2"/>
    <sheet name="Tabel 3" sheetId="3" r:id="rId3"/>
    <sheet name="Tabel 4" sheetId="4" r:id="rId4"/>
    <sheet name="Tabel 5" sheetId="5" r:id="rId5"/>
    <sheet name="Lisainfo" sheetId="6" r:id="rId6"/>
  </sheets>
  <definedNames>
    <definedName name="_xlnm._FilterDatabase" localSheetId="2" hidden="1">'Tabel 3'!$A$4:$G$4</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6" i="3" l="1"/>
  <c r="L47" i="3"/>
  <c r="L49" i="3"/>
  <c r="L55" i="3"/>
  <c r="L56" i="3"/>
  <c r="L57" i="3"/>
  <c r="L63" i="3"/>
  <c r="L64" i="3"/>
  <c r="L65" i="3"/>
  <c r="L71" i="3"/>
  <c r="L72" i="3"/>
  <c r="L73" i="3"/>
  <c r="K44" i="3"/>
  <c r="L44" i="3" s="1"/>
  <c r="K45" i="3"/>
  <c r="L45" i="3" s="1"/>
  <c r="K46" i="3"/>
  <c r="K47" i="3"/>
  <c r="K48" i="3"/>
  <c r="L48" i="3" s="1"/>
  <c r="K49" i="3"/>
  <c r="K50" i="3"/>
  <c r="L50" i="3" s="1"/>
  <c r="K51" i="3"/>
  <c r="L51" i="3" s="1"/>
  <c r="K52" i="3"/>
  <c r="L52" i="3" s="1"/>
  <c r="K53" i="3"/>
  <c r="L53" i="3" s="1"/>
  <c r="K54" i="3"/>
  <c r="K55" i="3"/>
  <c r="K56" i="3"/>
  <c r="K57" i="3"/>
  <c r="K58" i="3"/>
  <c r="L58" i="3" s="1"/>
  <c r="K59" i="3"/>
  <c r="L59" i="3" s="1"/>
  <c r="K60" i="3"/>
  <c r="L60" i="3" s="1"/>
  <c r="K61" i="3"/>
  <c r="L61" i="3" s="1"/>
  <c r="K62" i="3"/>
  <c r="K63" i="3"/>
  <c r="K64" i="3"/>
  <c r="K65" i="3"/>
  <c r="K66" i="3"/>
  <c r="L66" i="3" s="1"/>
  <c r="K67" i="3"/>
  <c r="L67" i="3" s="1"/>
  <c r="K68" i="3"/>
  <c r="L68" i="3" s="1"/>
  <c r="K69" i="3"/>
  <c r="L69" i="3" s="1"/>
  <c r="K70" i="3"/>
  <c r="K71" i="3"/>
  <c r="L54" i="3" s="1"/>
  <c r="K72" i="3"/>
  <c r="K73" i="3"/>
  <c r="K43" i="3"/>
  <c r="L43" i="3" s="1"/>
  <c r="F47" i="3"/>
  <c r="L62" i="3" l="1"/>
  <c r="L70" i="3"/>
  <c r="E7" i="2"/>
  <c r="E8" i="2"/>
  <c r="E9" i="2"/>
  <c r="E10" i="2"/>
  <c r="E11" i="2"/>
  <c r="E12" i="2"/>
  <c r="E13" i="2"/>
  <c r="E6" i="2"/>
  <c r="E14" i="2" l="1"/>
  <c r="B15" i="2" s="1"/>
  <c r="I71" i="3"/>
  <c r="J71" i="3" s="1"/>
  <c r="I72" i="3"/>
  <c r="I73" i="3"/>
  <c r="H71" i="3"/>
  <c r="H72" i="3"/>
  <c r="H73" i="3"/>
  <c r="C91" i="3"/>
  <c r="F60" i="3"/>
  <c r="I60" i="3" s="1"/>
  <c r="J60" i="3" s="1"/>
  <c r="F61" i="3"/>
  <c r="I61" i="3" s="1"/>
  <c r="F62" i="3"/>
  <c r="I62" i="3" s="1"/>
  <c r="J62" i="3" s="1"/>
  <c r="F63" i="3"/>
  <c r="I63" i="3" s="1"/>
  <c r="F64" i="3"/>
  <c r="H64" i="3" s="1"/>
  <c r="F65" i="3"/>
  <c r="I65" i="3" s="1"/>
  <c r="J65" i="3" s="1"/>
  <c r="F66" i="3"/>
  <c r="H66" i="3" s="1"/>
  <c r="F67" i="3"/>
  <c r="I67" i="3" s="1"/>
  <c r="J67" i="3" s="1"/>
  <c r="F68" i="3"/>
  <c r="I68" i="3" s="1"/>
  <c r="J68" i="3" s="1"/>
  <c r="F69" i="3"/>
  <c r="I69" i="3" s="1"/>
  <c r="J69" i="3" s="1"/>
  <c r="F70" i="3"/>
  <c r="I70" i="3" s="1"/>
  <c r="J70" i="3" s="1"/>
  <c r="F44" i="3"/>
  <c r="I44" i="3" s="1"/>
  <c r="J44" i="3" s="1"/>
  <c r="F45" i="3"/>
  <c r="I45" i="3" s="1"/>
  <c r="J45" i="3" s="1"/>
  <c r="F46" i="3"/>
  <c r="I46" i="3" s="1"/>
  <c r="J46" i="3" s="1"/>
  <c r="I47" i="3"/>
  <c r="F48" i="3"/>
  <c r="F49" i="3"/>
  <c r="I49" i="3" s="1"/>
  <c r="J49" i="3" s="1"/>
  <c r="F50" i="3"/>
  <c r="I50" i="3" s="1"/>
  <c r="J50" i="3" s="1"/>
  <c r="F51" i="3"/>
  <c r="I51" i="3" s="1"/>
  <c r="J51" i="3" s="1"/>
  <c r="F52" i="3"/>
  <c r="I52" i="3" s="1"/>
  <c r="J52" i="3" s="1"/>
  <c r="F53" i="3"/>
  <c r="I53" i="3" s="1"/>
  <c r="J53" i="3" s="1"/>
  <c r="F54" i="3"/>
  <c r="I54" i="3" s="1"/>
  <c r="J54" i="3" s="1"/>
  <c r="F55" i="3"/>
  <c r="I55" i="3" s="1"/>
  <c r="F56" i="3"/>
  <c r="I56" i="3" s="1"/>
  <c r="J56" i="3" s="1"/>
  <c r="F57" i="3"/>
  <c r="I57" i="3" s="1"/>
  <c r="J57" i="3" s="1"/>
  <c r="F58" i="3"/>
  <c r="I58" i="3" s="1"/>
  <c r="J58" i="3" s="1"/>
  <c r="F59" i="3"/>
  <c r="I59" i="3" s="1"/>
  <c r="J59" i="3" s="1"/>
  <c r="F43" i="3"/>
  <c r="X44" i="3"/>
  <c r="Y44" i="3" s="1"/>
  <c r="X45" i="3"/>
  <c r="Y45" i="3" s="1"/>
  <c r="X43" i="3"/>
  <c r="Y43" i="3" s="1"/>
  <c r="D15" i="2" l="1"/>
  <c r="C15" i="2"/>
  <c r="J72" i="3"/>
  <c r="H43" i="3"/>
  <c r="I43" i="3"/>
  <c r="J43" i="3" s="1"/>
  <c r="I48" i="3"/>
  <c r="J48" i="3" s="1"/>
  <c r="J55" i="3"/>
  <c r="J47" i="3"/>
  <c r="J63" i="3"/>
  <c r="H58" i="3"/>
  <c r="J61" i="3"/>
  <c r="J73" i="3"/>
  <c r="H52" i="3"/>
  <c r="H50" i="3"/>
  <c r="H48" i="3"/>
  <c r="H44" i="3"/>
  <c r="I66" i="3"/>
  <c r="J66" i="3" s="1"/>
  <c r="H65" i="3"/>
  <c r="H57" i="3"/>
  <c r="H49" i="3"/>
  <c r="I64" i="3"/>
  <c r="J64" i="3" s="1"/>
  <c r="H56" i="3"/>
  <c r="H63" i="3"/>
  <c r="H55" i="3"/>
  <c r="H47" i="3"/>
  <c r="H70" i="3"/>
  <c r="H62" i="3"/>
  <c r="H54" i="3"/>
  <c r="H46" i="3"/>
  <c r="H69" i="3"/>
  <c r="H61" i="3"/>
  <c r="H53" i="3"/>
  <c r="H45" i="3"/>
  <c r="H68" i="3"/>
  <c r="H60" i="3"/>
  <c r="H67" i="3"/>
  <c r="H59" i="3"/>
  <c r="H51" i="3"/>
  <c r="D37" i="5" l="1"/>
  <c r="E37" i="5" s="1"/>
  <c r="E27" i="5" l="1"/>
  <c r="E35" i="5"/>
  <c r="E34" i="5"/>
  <c r="E26" i="5"/>
  <c r="E19" i="5"/>
  <c r="E11" i="5"/>
  <c r="E18" i="5"/>
  <c r="E10" i="5"/>
  <c r="E33" i="5"/>
  <c r="E25" i="5"/>
  <c r="E17" i="5"/>
  <c r="E9" i="5"/>
  <c r="E32" i="5"/>
  <c r="E24" i="5"/>
  <c r="E16" i="5"/>
  <c r="E8" i="5"/>
  <c r="E31" i="5"/>
  <c r="E23" i="5"/>
  <c r="E15" i="5"/>
  <c r="E7" i="5"/>
  <c r="E6" i="5"/>
  <c r="E30" i="5"/>
  <c r="E22" i="5"/>
  <c r="E14" i="5"/>
  <c r="E4" i="5"/>
  <c r="E29" i="5"/>
  <c r="E21" i="5"/>
  <c r="E13" i="5"/>
  <c r="E5" i="5"/>
  <c r="E36" i="5"/>
  <c r="E28" i="5"/>
  <c r="E20" i="5"/>
  <c r="E12" i="5"/>
</calcChain>
</file>

<file path=xl/sharedStrings.xml><?xml version="1.0" encoding="utf-8"?>
<sst xmlns="http://schemas.openxmlformats.org/spreadsheetml/2006/main" count="454" uniqueCount="259">
  <si>
    <t>Taotluste esitamise aasta</t>
  </si>
  <si>
    <t>Esitatud taotlusi kokku</t>
  </si>
  <si>
    <t>Positiivse rahastus-otsuse saanud projekte kokku</t>
  </si>
  <si>
    <t>Eesti edukuse määr (%)</t>
  </si>
  <si>
    <t>EL28 keskmine edukuse määr (%)</t>
  </si>
  <si>
    <t>Kõik taotlused</t>
  </si>
  <si>
    <t>sh VKE-de taotlused</t>
  </si>
  <si>
    <t>Grandilepingu allkirjastamise aasta</t>
  </si>
  <si>
    <t>Osalemisi</t>
  </si>
  <si>
    <t>EL-i toetus (mln eurot)</t>
  </si>
  <si>
    <t>Projekte kokku</t>
  </si>
  <si>
    <t>EL-i toetus kokku</t>
  </si>
  <si>
    <t>Riik</t>
  </si>
  <si>
    <t>Edukuse määr (%)</t>
  </si>
  <si>
    <t>Keskmine taotluses küsitud summa (tuh eurot)</t>
  </si>
  <si>
    <t>Taotlusi teadlase TTE kohta</t>
  </si>
  <si>
    <t>Saadud rahastus SKP kohta võrreldes EL28 keskmisega (EL28=100%)</t>
  </si>
  <si>
    <t>Saadud rahastus TTE kohta võrreldes EL28 keskmisega (EL28=100%)</t>
  </si>
  <si>
    <t>Belgia</t>
  </si>
  <si>
    <t>Austria</t>
  </si>
  <si>
    <t>Prantsusmaa</t>
  </si>
  <si>
    <t>Holland</t>
  </si>
  <si>
    <t>Saksamaa</t>
  </si>
  <si>
    <t>Luksemburg</t>
  </si>
  <si>
    <t>Rootsi</t>
  </si>
  <si>
    <t>Taani</t>
  </si>
  <si>
    <t>Iirimaa</t>
  </si>
  <si>
    <t>EL28</t>
  </si>
  <si>
    <t>Suurbritannia</t>
  </si>
  <si>
    <t>Tšehhi</t>
  </si>
  <si>
    <t>Soome</t>
  </si>
  <si>
    <t>Hispaania</t>
  </si>
  <si>
    <t>Kreeka</t>
  </si>
  <si>
    <t>Malta</t>
  </si>
  <si>
    <t>Eesti</t>
  </si>
  <si>
    <t>Läti</t>
  </si>
  <si>
    <t>Horvaatia</t>
  </si>
  <si>
    <t>Rumeenia</t>
  </si>
  <si>
    <t>Küpros</t>
  </si>
  <si>
    <t>Poola</t>
  </si>
  <si>
    <t>Portugal</t>
  </si>
  <si>
    <t>Leedu</t>
  </si>
  <si>
    <t>Slovakkia</t>
  </si>
  <si>
    <t>Itaalia</t>
  </si>
  <si>
    <t>Ungari</t>
  </si>
  <si>
    <t>Bulgaaria</t>
  </si>
  <si>
    <t>Sloveenia</t>
  </si>
  <si>
    <t>Jrk </t>
  </si>
  <si>
    <t> Asutus</t>
  </si>
  <si>
    <t>Toetus kokku (mln eurot)</t>
  </si>
  <si>
    <t>Projektides osalemisi</t>
  </si>
  <si>
    <t>Tartu Ülikool</t>
  </si>
  <si>
    <t>Tallinna Tehnikaülikool</t>
  </si>
  <si>
    <t>Tallinna Ülikool</t>
  </si>
  <si>
    <t>Eesti Maaülikool</t>
  </si>
  <si>
    <t>Balti Uuringute Instituut</t>
  </si>
  <si>
    <t>SA Tartu Ülikooli Kliinikum</t>
  </si>
  <si>
    <t>Keemilise ja Bioloogilise Füüsika Instituut</t>
  </si>
  <si>
    <t>SA Poliitikauuringute Keskus Praxis</t>
  </si>
  <si>
    <t>Guardtime AS</t>
  </si>
  <si>
    <t>Optofluid Technologies OÜ</t>
  </si>
  <si>
    <t>Cybernetica AS</t>
  </si>
  <si>
    <t>Anf Development OÜ</t>
  </si>
  <si>
    <t>Skeleton Technologies OÜ</t>
  </si>
  <si>
    <t>Elcogen AS</t>
  </si>
  <si>
    <t>Civitta Eesti AS</t>
  </si>
  <si>
    <t>Toetus kokku (mln EUR)</t>
  </si>
  <si>
    <t xml:space="preserve">Projektides osalemisi </t>
  </si>
  <si>
    <t>Tartu Linn</t>
  </si>
  <si>
    <t>SA Eesti Teadusagentuur*</t>
  </si>
  <si>
    <t>Majandus- ja kommunikatsiooniministeerium</t>
  </si>
  <si>
    <t>MTÜ Tartu Regiooni Energiaagentuur</t>
  </si>
  <si>
    <t>Tallinna Linn</t>
  </si>
  <si>
    <t>SA Tallinna Teaduspark Tehnopol</t>
  </si>
  <si>
    <t>Politsei- ja piirivalveamet</t>
  </si>
  <si>
    <t>4.1.  Kõrgharidusasutused ning muud teadusasutused</t>
  </si>
  <si>
    <t>4.2.  Ettevõtted</t>
  </si>
  <si>
    <t>4.3.  Riigi- ja kolmanda sektori asutused</t>
  </si>
  <si>
    <t>Sammas</t>
  </si>
  <si>
    <t>Valdkond</t>
  </si>
  <si>
    <t>EL-i toetuse osakaal (%)</t>
  </si>
  <si>
    <t xml:space="preserve">Euroopa Teadusnõukogu </t>
  </si>
  <si>
    <t xml:space="preserve">Tulevased ja kujunemisjärgus tehnoloogiad </t>
  </si>
  <si>
    <t>Marie Skłodowska-Curie meetmed</t>
  </si>
  <si>
    <t xml:space="preserve">Euroopa Teadustaristud </t>
  </si>
  <si>
    <t>Tööstus-tehnoloogiate võimendamine ja juhtimine (LEIT)</t>
  </si>
  <si>
    <t>Informatsiooni- ja kommunikatsioonitehnoloogia</t>
  </si>
  <si>
    <t>Nanotehnoloogiad</t>
  </si>
  <si>
    <t>Kõrgtehnoloogilised materjalid</t>
  </si>
  <si>
    <t>Biotehnoloogia</t>
  </si>
  <si>
    <t>Kõrgtehnoloogiline tootmine ja töötlemine</t>
  </si>
  <si>
    <t>Kosmos</t>
  </si>
  <si>
    <t xml:space="preserve">Innovatsioon VKE-des </t>
  </si>
  <si>
    <t xml:space="preserve">Tervishoid ja heaolu </t>
  </si>
  <si>
    <t xml:space="preserve">Toiduga kindlustatus, säästev põllumajandus, mere- ja merendusuuringud, biomajandus </t>
  </si>
  <si>
    <t xml:space="preserve">Energia </t>
  </si>
  <si>
    <t xml:space="preserve">Transport </t>
  </si>
  <si>
    <t>Kliimameetmed</t>
  </si>
  <si>
    <t>Ühiskond</t>
  </si>
  <si>
    <t>Turvalisus</t>
  </si>
  <si>
    <t>Uute tippkeskuste loomine või olemasolevate taseme märgatav tõstmine</t>
  </si>
  <si>
    <t>Koostöö tipptasemel teaduskeskustega mujal Euroopas</t>
  </si>
  <si>
    <t>ERA õppetoolid</t>
  </si>
  <si>
    <t>Rahvusvaheliste kontaktipunktide võrgustikud</t>
  </si>
  <si>
    <t>Teadlaskarjääri ja tehnoloogiliste erialade populariseerimine noorte seas</t>
  </si>
  <si>
    <t>Soolise tasakaalu toetamine teaduses ja innovatsioonis</t>
  </si>
  <si>
    <t>Ühiskonna kaasamine teadusesse ja innovatsiooni</t>
  </si>
  <si>
    <t>Kodaniku teaduses osalemise võimaldamine</t>
  </si>
  <si>
    <t>Vastutustundlikku teadust ja innovatsiooni edendavate otsustusprotsesside väljatöötamine</t>
  </si>
  <si>
    <t>KOKKU</t>
  </si>
  <si>
    <t>Eesti Taimekasvatuse Instituut</t>
  </si>
  <si>
    <t>SA Haapsalu Neuroloogiline Rehabilitatsioonikeskus</t>
  </si>
  <si>
    <t xml:space="preserve">Juhtpositsioon tööstuses - teemaülene </t>
  </si>
  <si>
    <t>Ühiskondlikud väljakutsed - teemaülene</t>
  </si>
  <si>
    <t>Teaduskommunikatsioon</t>
  </si>
  <si>
    <t>Teadus koos ühiskonnaga ja ühiskonna heaks - teemaülene</t>
  </si>
  <si>
    <t>Osaluse laiendamise meetmed - teemaülene</t>
  </si>
  <si>
    <t>Ettevõtted</t>
  </si>
  <si>
    <t>Riigisektori asutused ja teised</t>
  </si>
  <si>
    <t>Osalemisi kokku</t>
  </si>
  <si>
    <t>Kõrgharidus- asutused ning muud teadus- asutused</t>
  </si>
  <si>
    <t>2014-2021</t>
  </si>
  <si>
    <t>3. Eesti edukus võrreldes teiste Euroopa Liidu riikidega seisuga 31.12.2021</t>
  </si>
  <si>
    <t>Country</t>
  </si>
  <si>
    <t>Belgium</t>
  </si>
  <si>
    <t>France</t>
  </si>
  <si>
    <t>Netherlands</t>
  </si>
  <si>
    <t>Germany</t>
  </si>
  <si>
    <t>Luxembourg</t>
  </si>
  <si>
    <t>United Kingdom</t>
  </si>
  <si>
    <t>Sweden</t>
  </si>
  <si>
    <t>Euroopa Liit (15)</t>
  </si>
  <si>
    <t>Czechia</t>
  </si>
  <si>
    <t>Euroopa Liit (28)</t>
  </si>
  <si>
    <t>European Union (28)</t>
  </si>
  <si>
    <t>Denmark</t>
  </si>
  <si>
    <t>Ireland</t>
  </si>
  <si>
    <t>Finland</t>
  </si>
  <si>
    <t>Spain</t>
  </si>
  <si>
    <t>Estonia</t>
  </si>
  <si>
    <t>Latvia</t>
  </si>
  <si>
    <t>Poland</t>
  </si>
  <si>
    <t>Greece</t>
  </si>
  <si>
    <t>Slovakia</t>
  </si>
  <si>
    <t>Croatia</t>
  </si>
  <si>
    <t>Euroopa Liit (13)</t>
  </si>
  <si>
    <t>Cyprus</t>
  </si>
  <si>
    <t>Italy</t>
  </si>
  <si>
    <t>Hungary</t>
  </si>
  <si>
    <t>Lithuania</t>
  </si>
  <si>
    <t>Romania</t>
  </si>
  <si>
    <t>Bulgaria</t>
  </si>
  <si>
    <t>Slovenia</t>
  </si>
  <si>
    <t>Row Labels</t>
  </si>
  <si>
    <t>OLD</t>
  </si>
  <si>
    <t>AT</t>
  </si>
  <si>
    <t>BE</t>
  </si>
  <si>
    <t>NEW</t>
  </si>
  <si>
    <t>BG</t>
  </si>
  <si>
    <t>CY</t>
  </si>
  <si>
    <t>CZ</t>
  </si>
  <si>
    <t>DE</t>
  </si>
  <si>
    <t>DK</t>
  </si>
  <si>
    <t>EE</t>
  </si>
  <si>
    <t>EL</t>
  </si>
  <si>
    <t>ES</t>
  </si>
  <si>
    <t>FI</t>
  </si>
  <si>
    <t>FR</t>
  </si>
  <si>
    <t>HR</t>
  </si>
  <si>
    <t>HU</t>
  </si>
  <si>
    <t>IE</t>
  </si>
  <si>
    <t>IT</t>
  </si>
  <si>
    <t>LT</t>
  </si>
  <si>
    <t>LU</t>
  </si>
  <si>
    <t>LV</t>
  </si>
  <si>
    <t>MT</t>
  </si>
  <si>
    <t>NL</t>
  </si>
  <si>
    <t>PL</t>
  </si>
  <si>
    <t>PT</t>
  </si>
  <si>
    <t>RO</t>
  </si>
  <si>
    <t>SE</t>
  </si>
  <si>
    <t>SI</t>
  </si>
  <si>
    <t>SK</t>
  </si>
  <si>
    <t>UK</t>
  </si>
  <si>
    <t>Grand Total</t>
  </si>
  <si>
    <t>Taotluses (eligible) küsitud summad</t>
  </si>
  <si>
    <t>Eligible applications (number)</t>
  </si>
  <si>
    <t>old/new</t>
  </si>
  <si>
    <t>lühend</t>
  </si>
  <si>
    <t>Sum of Eligible applications (number)</t>
  </si>
  <si>
    <t>Sum of Taotluses (eligible) küsitud summad</t>
  </si>
  <si>
    <t>Eligible taotluste keskmine BUDGET</t>
  </si>
  <si>
    <t>Eligible taotluse kohta</t>
  </si>
  <si>
    <t>Uus/vana liige</t>
  </si>
  <si>
    <t>EU28</t>
  </si>
  <si>
    <t>EU 28</t>
  </si>
  <si>
    <t>EL 13</t>
  </si>
  <si>
    <t>EU 13</t>
  </si>
  <si>
    <t>EL 15</t>
  </si>
  <si>
    <t>EU 15</t>
  </si>
  <si>
    <t>Taotluste arv (eligible applications)</t>
  </si>
  <si>
    <t>Count of PROPOSAL_NBR</t>
  </si>
  <si>
    <t>Taotlusi teadlase kohta</t>
  </si>
  <si>
    <t>R&amp;D personnel by sector of performance, professional position and sex [rd_p_persocc]</t>
  </si>
  <si>
    <t>Last update</t>
  </si>
  <si>
    <t>Extracted on</t>
  </si>
  <si>
    <t>Source of data</t>
  </si>
  <si>
    <t>Eurostat; Organisation for Economic Cooperation and Development (OECD)</t>
  </si>
  <si>
    <t>SECTPERF</t>
  </si>
  <si>
    <t>All sectors</t>
  </si>
  <si>
    <t>PROF_POS</t>
  </si>
  <si>
    <t>Researchers</t>
  </si>
  <si>
    <t>SEX</t>
  </si>
  <si>
    <t>Total</t>
  </si>
  <si>
    <t>UNIT</t>
  </si>
  <si>
    <t>Full-time equivalent (FTE)</t>
  </si>
  <si>
    <t>GEO/TIME</t>
  </si>
  <si>
    <t>2019</t>
  </si>
  <si>
    <t>2020</t>
  </si>
  <si>
    <t>European Union - 27 countries (from 2020)</t>
  </si>
  <si>
    <t>Euro area - 19 countries  (from 2015)</t>
  </si>
  <si>
    <t>Iceland</t>
  </si>
  <si>
    <t>:</t>
  </si>
  <si>
    <t>Special value:</t>
  </si>
  <si>
    <t>not available</t>
  </si>
  <si>
    <t>Teadlaste TTE-de arv (2019)</t>
  </si>
  <si>
    <t>new</t>
  </si>
  <si>
    <t>old</t>
  </si>
  <si>
    <t>riik</t>
  </si>
  <si>
    <t>Sum of Teadlaste TTE-de arv (2019)</t>
  </si>
  <si>
    <t>Sum of Taotluste arv (eligible applications)</t>
  </si>
  <si>
    <t>Saadud rahastus TTE kohta</t>
  </si>
  <si>
    <t>Horisont 2020</t>
  </si>
  <si>
    <t>2014-2021 kokku</t>
  </si>
  <si>
    <t>2014-2021 kokku osakaalud (%)</t>
  </si>
  <si>
    <t xml:space="preserve">2. Ülevaade Eesti organisatsioonide osalemisest projektides (allkirjastatud lepingud) 2014-2021 </t>
  </si>
  <si>
    <t>1. Ülevaade Eesti osalemisest aastatel 2014-2021</t>
  </si>
  <si>
    <t>Summa kogusummast REQUESTED_GRANT</t>
  </si>
  <si>
    <t>EUR per gdp</t>
  </si>
  <si>
    <t>Võidetud rahastus SKP kohta võrreldes EL28 keskmisega (EL28=100%)</t>
  </si>
  <si>
    <t>GDP at market prices 2019</t>
  </si>
  <si>
    <t>4. Raamprogrammist Horisont 2020 aastatel 2014-2021 kõige rohkem toetusi saanud Eesti organisatsioonid</t>
  </si>
  <si>
    <t>SA Stockholmi Keskkonnainstituudi Tallinna Keskus</t>
  </si>
  <si>
    <t>Fibenol OÜ</t>
  </si>
  <si>
    <t>Gscan OÜ</t>
  </si>
  <si>
    <t>Laava Tech OÜ</t>
  </si>
  <si>
    <t>SA Eesti Looduse Fond</t>
  </si>
  <si>
    <t>E-Riigi Akadeemia SA</t>
  </si>
  <si>
    <t>TIPPTASEMEL TEADUS
38,4 mln eurot, 14,0%
(EXCELLENT SCIENCE)</t>
  </si>
  <si>
    <t>JUHTPOSITSIOON TÖÖSTUSES
50,8 mln eurot, 18,4%
(INDUSTRIAL LEADERSHIP)</t>
  </si>
  <si>
    <t>ÜHISKONNAPROBLEEMID
128,0 mln eurot, 46,5%
(SOCIETAL CHALLENGES)</t>
  </si>
  <si>
    <t>OSALUSE LAIENDAMISE MEETMED
52,9 mln eurot, 19,2%
(SPREADING EXCELLENCE AND WIDENING PARTICIPATION)</t>
  </si>
  <si>
    <t>TEADUS KOOS ÜHISKONNAGA JA ÜHISKONNA HEAKS
3,6 mln eurot, 1,3%
(SCIENCE WITH AND FOR SOCIETY)</t>
  </si>
  <si>
    <t>EURATOM 1,8 mln eurot, 0,6%</t>
  </si>
  <si>
    <t>4. Eestisse laekunud toetuse (mln eurot) jagunemine valdkondade vahel 2021. aasta lõpu seisuga</t>
  </si>
  <si>
    <t>Tabelis on toodud kõik positiivse rahastusotsuse saanud taotlused, millest osa pole veel lepinguga kaetud.</t>
  </si>
  <si>
    <t>Projektides osalemiste summa organisatsioonitüüpide lõikes erineb Eesti projektide kogusummast, kuna osades projektides osaleb Eestist mitu partnerit/erinevat tüüpi organisatsiooni.</t>
  </si>
  <si>
    <t>Tabelis on toodud SKP-ga ja teadlase täistöökohaga (TTE) normeeritud toetus raamprogrammist Horisont 2020 positiivse rahastusotsuse saanud taotlustele riigiti (EL28 = 100%).</t>
  </si>
  <si>
    <t>Euroopa horisont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</si>
</sst>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26" x14ac:knownFonts="1">
    <font>
      <sz val="11"/>
      <color theme="1"/>
      <name val="Calibri"/>
      <family val="2"/>
      <scheme val="minor"/>
    </font>
    <font>
      <sz val="9"/>
      <color theme="1"/>
      <name val="Calibri"/>
      <family val="2"/>
      <charset val="186"/>
      <scheme val="minor"/>
    </font>
    <font>
      <b/>
      <sz val="10"/>
      <color rgb="FF000000"/>
      <name val="Calibri Light"/>
      <family val="2"/>
      <charset val="186"/>
    </font>
    <font>
      <sz val="9"/>
      <color rgb="FF000000"/>
      <name val="Calibri"/>
      <family val="2"/>
      <charset val="186"/>
      <scheme val="minor"/>
    </font>
    <font>
      <b/>
      <sz val="10"/>
      <color rgb="FF000000"/>
      <name val="Calibri"/>
      <family val="2"/>
      <charset val="186"/>
      <scheme val="minor"/>
    </font>
    <font>
      <sz val="10"/>
      <color theme="1"/>
      <name val="Calibri"/>
      <family val="2"/>
      <scheme val="minor"/>
    </font>
    <font>
      <sz val="10"/>
      <color theme="1"/>
      <name val="Calibri"/>
      <family val="2"/>
      <charset val="186"/>
      <scheme val="minor"/>
    </font>
    <font>
      <b/>
      <sz val="10"/>
      <color rgb="FF2C2A29"/>
      <name val="Calibri"/>
      <family val="2"/>
      <charset val="186"/>
      <scheme val="minor"/>
    </font>
    <font>
      <sz val="10"/>
      <color rgb="FF2C2A29"/>
      <name val="Calibri"/>
      <family val="2"/>
      <charset val="186"/>
      <scheme val="minor"/>
    </font>
    <font>
      <b/>
      <sz val="10"/>
      <color theme="1"/>
      <name val="Calibri"/>
      <family val="2"/>
      <charset val="186"/>
      <scheme val="minor"/>
    </font>
    <font>
      <sz val="10"/>
      <color theme="1"/>
      <name val="Calibri Light"/>
      <family val="2"/>
      <charset val="186"/>
    </font>
    <font>
      <sz val="10"/>
      <color rgb="FF000000"/>
      <name val="Calibri"/>
      <family val="2"/>
      <charset val="186"/>
      <scheme val="minor"/>
    </font>
    <font>
      <sz val="11"/>
      <color theme="1"/>
      <name val="Calibri"/>
      <family val="2"/>
      <scheme val="minor"/>
    </font>
    <font>
      <b/>
      <sz val="9"/>
      <color rgb="FF2C2A29"/>
      <name val="Calibri"/>
      <family val="2"/>
      <charset val="186"/>
      <scheme val="minor"/>
    </font>
    <font>
      <b/>
      <sz val="9"/>
      <color rgb="FF000000"/>
      <name val="Calibri"/>
      <family val="2"/>
      <charset val="186"/>
      <scheme val="minor"/>
    </font>
    <font>
      <sz val="9"/>
      <color rgb="FF2C2A29"/>
      <name val="Calibri"/>
      <family val="2"/>
      <charset val="186"/>
      <scheme val="minor"/>
    </font>
    <font>
      <b/>
      <sz val="9"/>
      <color theme="1"/>
      <name val="Calibri"/>
      <family val="2"/>
      <charset val="186"/>
      <scheme val="minor"/>
    </font>
    <font>
      <b/>
      <sz val="8"/>
      <color rgb="FF2C2A29"/>
      <name val="Calibri"/>
      <family val="2"/>
      <charset val="186"/>
      <scheme val="minor"/>
    </font>
    <font>
      <sz val="8"/>
      <color rgb="FF000000"/>
      <name val="Calibri"/>
      <family val="2"/>
      <charset val="186"/>
      <scheme val="minor"/>
    </font>
    <font>
      <sz val="8"/>
      <color theme="1"/>
      <name val="Calibri"/>
      <family val="2"/>
      <charset val="186"/>
      <scheme val="minor"/>
    </font>
    <font>
      <sz val="8"/>
      <name val="Calibri"/>
      <family val="2"/>
      <charset val="186"/>
      <scheme val="minor"/>
    </font>
    <font>
      <sz val="11"/>
      <name val="Arial"/>
      <family val="2"/>
      <charset val="186"/>
    </font>
    <font>
      <sz val="10"/>
      <name val="Arial"/>
      <family val="2"/>
      <charset val="186"/>
    </font>
    <font>
      <sz val="8"/>
      <color rgb="FF000000"/>
      <name val="Calibri"/>
      <family val="2"/>
      <scheme val="minor"/>
    </font>
    <font>
      <sz val="8"/>
      <color rgb="FF2C2A29"/>
      <name val="Calibri"/>
      <family val="2"/>
      <scheme val="minor"/>
    </font>
    <font>
      <sz val="9"/>
      <color theme="1"/>
      <name val="Calibri"/>
      <family val="2"/>
      <scheme val="minor"/>
    </font>
  </fonts>
  <fills count="8">
    <fill>
      <patternFill patternType="none"/>
    </fill>
    <fill>
      <patternFill patternType="gray125"/>
    </fill>
    <fill>
      <patternFill patternType="solid">
        <fgColor rgb="FFE8E1F4"/>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
      <patternFill patternType="solid">
        <fgColor indexed="44"/>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s>
  <cellStyleXfs count="3">
    <xf numFmtId="0" fontId="0" fillId="0" borderId="0"/>
    <xf numFmtId="9" fontId="12" fillId="0" borderId="0" applyFont="0" applyFill="0" applyBorder="0" applyAlignment="0" applyProtection="0"/>
    <xf numFmtId="0" fontId="21" fillId="0" borderId="0"/>
  </cellStyleXfs>
  <cellXfs count="152">
    <xf numFmtId="0" fontId="0" fillId="0" borderId="0" xfId="0"/>
    <xf numFmtId="0" fontId="3"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5" fillId="0" borderId="0" xfId="0" applyFont="1"/>
    <xf numFmtId="0" fontId="10" fillId="0" borderId="0" xfId="0" applyFont="1" applyAlignment="1">
      <alignment vertical="center"/>
    </xf>
    <xf numFmtId="0" fontId="7" fillId="2" borderId="1" xfId="0" applyFont="1" applyFill="1" applyBorder="1" applyAlignment="1">
      <alignment horizontal="center" vertical="center" wrapText="1"/>
    </xf>
    <xf numFmtId="0" fontId="1" fillId="0" borderId="0" xfId="0" applyFont="1" applyAlignment="1">
      <alignment vertical="center"/>
    </xf>
    <xf numFmtId="0" fontId="6" fillId="0" borderId="0" xfId="0" applyFont="1"/>
    <xf numFmtId="0" fontId="11" fillId="0" borderId="1" xfId="0" applyFont="1" applyBorder="1" applyAlignment="1">
      <alignment horizontal="center" vertical="center" wrapText="1"/>
    </xf>
    <xf numFmtId="0" fontId="9" fillId="0" borderId="0" xfId="0" applyFont="1" applyAlignment="1">
      <alignment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0" borderId="1" xfId="0" applyFont="1" applyBorder="1" applyAlignment="1">
      <alignment vertical="center" wrapText="1"/>
    </xf>
    <xf numFmtId="2" fontId="11" fillId="0" borderId="1" xfId="0" applyNumberFormat="1" applyFont="1" applyBorder="1" applyAlignment="1">
      <alignment horizontal="center" vertical="center" wrapText="1"/>
    </xf>
    <xf numFmtId="0" fontId="15" fillId="3" borderId="1" xfId="0" applyFont="1" applyFill="1" applyBorder="1" applyAlignment="1">
      <alignment horizontal="right" vertical="center"/>
    </xf>
    <xf numFmtId="0" fontId="15" fillId="0" borderId="1" xfId="0" applyFont="1" applyBorder="1" applyAlignment="1">
      <alignment horizontal="right" vertical="center"/>
    </xf>
    <xf numFmtId="165" fontId="15" fillId="0" borderId="1" xfId="0" applyNumberFormat="1" applyFont="1" applyBorder="1" applyAlignment="1">
      <alignment horizontal="right" vertical="center"/>
    </xf>
    <xf numFmtId="165" fontId="13" fillId="0" borderId="1" xfId="0" applyNumberFormat="1" applyFont="1" applyBorder="1" applyAlignment="1">
      <alignment horizontal="right" vertical="center"/>
    </xf>
    <xf numFmtId="0" fontId="13" fillId="3" borderId="1" xfId="0" applyFont="1" applyFill="1" applyBorder="1" applyAlignment="1">
      <alignment horizontal="right" vertical="center"/>
    </xf>
    <xf numFmtId="0" fontId="13" fillId="0" borderId="1" xfId="0" applyFont="1" applyBorder="1" applyAlignment="1">
      <alignment horizontal="right" vertical="center"/>
    </xf>
    <xf numFmtId="0" fontId="13" fillId="3" borderId="1" xfId="0" applyFont="1" applyFill="1" applyBorder="1" applyAlignment="1">
      <alignment horizontal="right" vertical="center" wrapText="1"/>
    </xf>
    <xf numFmtId="9" fontId="13" fillId="0" borderId="1" xfId="0" applyNumberFormat="1" applyFont="1" applyBorder="1" applyAlignment="1">
      <alignment horizontal="right" vertical="center"/>
    </xf>
    <xf numFmtId="9" fontId="14" fillId="0" borderId="1" xfId="0" applyNumberFormat="1" applyFont="1" applyBorder="1" applyAlignment="1">
      <alignment horizontal="right" vertical="center"/>
    </xf>
    <xf numFmtId="0" fontId="1" fillId="0" borderId="1" xfId="0" applyFont="1" applyFill="1" applyBorder="1" applyAlignment="1">
      <alignment horizontal="right" vertical="center"/>
    </xf>
    <xf numFmtId="9" fontId="1" fillId="0" borderId="1" xfId="0" applyNumberFormat="1" applyFont="1" applyFill="1" applyBorder="1" applyAlignment="1">
      <alignment horizontal="right" vertical="center"/>
    </xf>
    <xf numFmtId="0" fontId="13" fillId="0" borderId="1" xfId="0" applyFont="1" applyBorder="1" applyAlignment="1">
      <alignment horizontal="right" vertical="center" wrapText="1"/>
    </xf>
    <xf numFmtId="3" fontId="16" fillId="0" borderId="1" xfId="0" applyNumberFormat="1" applyFont="1" applyFill="1" applyBorder="1" applyAlignment="1">
      <alignment horizontal="right" vertical="center"/>
    </xf>
    <xf numFmtId="9" fontId="16" fillId="0" borderId="1" xfId="0" applyNumberFormat="1" applyFont="1" applyFill="1" applyBorder="1" applyAlignment="1">
      <alignment horizontal="right" vertical="center"/>
    </xf>
    <xf numFmtId="0" fontId="16" fillId="0" borderId="1" xfId="0" applyFont="1" applyBorder="1" applyAlignment="1">
      <alignment horizontal="right" vertical="center" wrapText="1"/>
    </xf>
    <xf numFmtId="0" fontId="17"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3" fillId="2" borderId="1" xfId="0"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14" fillId="2" borderId="5" xfId="0"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0" fontId="3" fillId="4" borderId="1" xfId="0" applyFont="1" applyFill="1" applyBorder="1" applyAlignment="1">
      <alignment vertical="center" wrapText="1"/>
    </xf>
    <xf numFmtId="165"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1" fillId="4" borderId="1" xfId="0" applyFont="1" applyFill="1" applyBorder="1" applyAlignment="1">
      <alignment vertical="center" wrapText="1"/>
    </xf>
    <xf numFmtId="165" fontId="3" fillId="4"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1" fillId="4" borderId="1" xfId="0" applyNumberFormat="1" applyFont="1" applyFill="1" applyBorder="1" applyAlignment="1">
      <alignment horizontal="center" vertical="center"/>
    </xf>
    <xf numFmtId="165" fontId="1"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xf>
    <xf numFmtId="164" fontId="14" fillId="0" borderId="1" xfId="1" applyNumberFormat="1" applyFont="1" applyBorder="1" applyAlignment="1">
      <alignment horizontal="center" vertical="center" wrapText="1"/>
    </xf>
    <xf numFmtId="9" fontId="14" fillId="0" borderId="1" xfId="0" applyNumberFormat="1" applyFont="1" applyBorder="1" applyAlignment="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0" fillId="0" borderId="0" xfId="1" applyFont="1"/>
    <xf numFmtId="2" fontId="0" fillId="0" borderId="0" xfId="0" applyNumberFormat="1"/>
    <xf numFmtId="165" fontId="0" fillId="0" borderId="0" xfId="0" applyNumberFormat="1"/>
    <xf numFmtId="0" fontId="16" fillId="0" borderId="1" xfId="0" applyFont="1" applyFill="1" applyBorder="1" applyAlignment="1">
      <alignment horizontal="right"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21" fillId="0" borderId="0" xfId="2"/>
    <xf numFmtId="0" fontId="22" fillId="0" borderId="0" xfId="2" applyNumberFormat="1" applyFont="1" applyFill="1" applyBorder="1" applyAlignment="1"/>
    <xf numFmtId="166" fontId="22" fillId="0" borderId="0" xfId="2" applyNumberFormat="1" applyFont="1" applyFill="1" applyBorder="1" applyAlignment="1"/>
    <xf numFmtId="0" fontId="22" fillId="6" borderId="9" xfId="2" applyNumberFormat="1" applyFont="1" applyFill="1" applyBorder="1" applyAlignment="1"/>
    <xf numFmtId="3" fontId="22" fillId="0" borderId="9" xfId="2" applyNumberFormat="1" applyFont="1" applyFill="1" applyBorder="1" applyAlignment="1"/>
    <xf numFmtId="0" fontId="22" fillId="0" borderId="9" xfId="2" applyNumberFormat="1" applyFont="1" applyFill="1" applyBorder="1" applyAlignment="1"/>
    <xf numFmtId="1" fontId="0" fillId="0" borderId="0" xfId="0" applyNumberFormat="1"/>
    <xf numFmtId="3" fontId="22" fillId="6" borderId="9" xfId="2" applyNumberFormat="1" applyFont="1" applyFill="1" applyBorder="1" applyAlignment="1"/>
    <xf numFmtId="0" fontId="19" fillId="0" borderId="1" xfId="0" applyFont="1" applyBorder="1"/>
    <xf numFmtId="0" fontId="15" fillId="0" borderId="1" xfId="0" applyFont="1" applyFill="1" applyBorder="1" applyAlignment="1">
      <alignment horizontal="right" vertical="center"/>
    </xf>
    <xf numFmtId="0" fontId="25" fillId="0" borderId="1" xfId="0" applyFont="1" applyBorder="1" applyAlignment="1">
      <alignment horizontal="center" wrapText="1"/>
    </xf>
    <xf numFmtId="0" fontId="25" fillId="0" borderId="1" xfId="0" applyFont="1" applyBorder="1" applyAlignment="1">
      <alignment horizontal="center" vertical="center" wrapText="1"/>
    </xf>
    <xf numFmtId="165" fontId="13" fillId="0" borderId="1" xfId="0" applyNumberFormat="1" applyFont="1" applyFill="1" applyBorder="1" applyAlignment="1">
      <alignment horizontal="right" vertical="center"/>
    </xf>
    <xf numFmtId="165" fontId="15" fillId="0" borderId="6" xfId="0" applyNumberFormat="1" applyFont="1" applyFill="1" applyBorder="1" applyAlignment="1">
      <alignment horizontal="right" vertical="center"/>
    </xf>
    <xf numFmtId="165" fontId="15" fillId="0" borderId="10"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13" fillId="0" borderId="1" xfId="0" applyFont="1" applyFill="1" applyBorder="1" applyAlignment="1">
      <alignment horizontal="right" vertical="center"/>
    </xf>
    <xf numFmtId="9" fontId="14" fillId="0" borderId="1" xfId="0" applyNumberFormat="1" applyFont="1" applyFill="1" applyBorder="1" applyAlignment="1">
      <alignment vertical="center"/>
    </xf>
    <xf numFmtId="2" fontId="0" fillId="0" borderId="0" xfId="1" applyNumberFormat="1" applyFont="1"/>
    <xf numFmtId="3" fontId="0" fillId="0" borderId="0" xfId="0" applyNumberFormat="1"/>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0" borderId="1" xfId="0" applyFont="1" applyBorder="1" applyAlignment="1">
      <alignment vertical="center" wrapText="1"/>
    </xf>
    <xf numFmtId="0" fontId="20" fillId="0" borderId="1" xfId="0" applyFont="1" applyBorder="1"/>
    <xf numFmtId="164" fontId="20" fillId="0" borderId="1" xfId="0" applyNumberFormat="1" applyFont="1" applyBorder="1" applyAlignment="1">
      <alignment horizontal="center" wrapText="1"/>
    </xf>
    <xf numFmtId="2" fontId="6" fillId="0" borderId="0" xfId="0" applyNumberFormat="1" applyFont="1"/>
    <xf numFmtId="0" fontId="8" fillId="0" borderId="0" xfId="0" applyFont="1" applyAlignment="1">
      <alignment horizontal="center" vertical="center" wrapText="1"/>
    </xf>
    <xf numFmtId="0" fontId="8" fillId="0" borderId="0" xfId="0" applyFont="1" applyAlignment="1">
      <alignment vertical="center" wrapText="1"/>
    </xf>
    <xf numFmtId="0" fontId="1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left"/>
    </xf>
    <xf numFmtId="0" fontId="23" fillId="7" borderId="1" xfId="0" applyFont="1" applyFill="1" applyBorder="1" applyAlignment="1">
      <alignment horizontal="center" vertical="center" wrapText="1"/>
    </xf>
    <xf numFmtId="0" fontId="24" fillId="7" borderId="1" xfId="0" applyFont="1" applyFill="1" applyBorder="1" applyAlignment="1">
      <alignment vertical="center" wrapText="1"/>
    </xf>
    <xf numFmtId="164" fontId="20" fillId="7" borderId="1" xfId="0" applyNumberFormat="1" applyFont="1" applyFill="1" applyBorder="1" applyAlignment="1">
      <alignment horizontal="center" wrapText="1"/>
    </xf>
    <xf numFmtId="165" fontId="19" fillId="0" borderId="1" xfId="0" applyNumberFormat="1" applyFont="1" applyBorder="1" applyAlignment="1">
      <alignment horizontal="center"/>
    </xf>
    <xf numFmtId="2" fontId="19" fillId="0" borderId="1" xfId="0" applyNumberFormat="1" applyFont="1" applyBorder="1" applyAlignment="1">
      <alignment horizontal="center"/>
    </xf>
    <xf numFmtId="9" fontId="19" fillId="0" borderId="1" xfId="1" applyFont="1" applyBorder="1" applyAlignment="1">
      <alignment horizontal="center"/>
    </xf>
    <xf numFmtId="165" fontId="19" fillId="7" borderId="1" xfId="0" applyNumberFormat="1" applyFont="1" applyFill="1" applyBorder="1" applyAlignment="1">
      <alignment horizontal="center"/>
    </xf>
    <xf numFmtId="2" fontId="19" fillId="7" borderId="1" xfId="0" applyNumberFormat="1" applyFont="1" applyFill="1" applyBorder="1" applyAlignment="1">
      <alignment horizontal="center"/>
    </xf>
    <xf numFmtId="9" fontId="19" fillId="7" borderId="1" xfId="1" applyFont="1" applyFill="1" applyBorder="1" applyAlignment="1">
      <alignment horizontal="center"/>
    </xf>
    <xf numFmtId="0" fontId="25" fillId="0" borderId="1" xfId="0" applyFont="1" applyBorder="1" applyAlignment="1">
      <alignment horizontal="center" vertical="center" wrapText="1"/>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0" xfId="0" applyFont="1" applyBorder="1" applyAlignment="1">
      <alignment horizontal="lef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4" fillId="0" borderId="0" xfId="0" applyFont="1" applyAlignment="1">
      <alignment horizontal="left" vertical="center"/>
    </xf>
    <xf numFmtId="0" fontId="13" fillId="2" borderId="1"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0" borderId="0" xfId="0" applyFont="1" applyAlignment="1">
      <alignment horizontal="left"/>
    </xf>
    <xf numFmtId="0" fontId="9" fillId="0" borderId="0" xfId="0" applyFont="1" applyAlignment="1">
      <alignment horizontal="left" vertical="center"/>
    </xf>
    <xf numFmtId="0" fontId="9" fillId="0" borderId="0" xfId="0" applyFont="1" applyAlignment="1">
      <alignment vertical="center"/>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4" borderId="4" xfId="0" applyFont="1" applyFill="1" applyBorder="1" applyAlignment="1">
      <alignment vertical="center" wrapText="1"/>
    </xf>
    <xf numFmtId="0" fontId="1" fillId="4" borderId="1"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cellXfs>
  <cellStyles count="3">
    <cellStyle name="Normaallaad" xfId="0" builtinId="0"/>
    <cellStyle name="Normal 2" xfId="2" xr:uid="{00000000-0005-0000-0000-000001000000}"/>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40</xdr:row>
      <xdr:rowOff>28575</xdr:rowOff>
    </xdr:from>
    <xdr:to>
      <xdr:col>5</xdr:col>
      <xdr:colOff>142875</xdr:colOff>
      <xdr:row>46</xdr:row>
      <xdr:rowOff>28575</xdr:rowOff>
    </xdr:to>
    <xdr:sp macro="" textlink="">
      <xdr:nvSpPr>
        <xdr:cNvPr id="3" name="TextBox 2">
          <a:extLst>
            <a:ext uri="{FF2B5EF4-FFF2-40B4-BE49-F238E27FC236}">
              <a16:creationId xmlns:a16="http://schemas.microsoft.com/office/drawing/2014/main" id="{905DBC29-BCC0-4469-88C0-AC5605B1BE31}"/>
            </a:ext>
          </a:extLst>
        </xdr:cNvPr>
        <xdr:cNvSpPr txBox="1"/>
      </xdr:nvSpPr>
      <xdr:spPr>
        <a:xfrm>
          <a:off x="28575" y="7381875"/>
          <a:ext cx="5972175" cy="9715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a:solidFill>
                <a:schemeClr val="dk1"/>
              </a:solidFill>
              <a:effectLst/>
              <a:latin typeface="+mn-lt"/>
              <a:ea typeface="+mn-ea"/>
              <a:cs typeface="+mn-cs"/>
            </a:rPr>
            <a:t>* SA Eesti Teadusagentuuri projektidest 31 (toetusest 2,27 mln eurot) on otseselt teaduskoostööd toetavad projektid (ERA-Net-id, kus raha läheb teadlastele) ja 24 (toetusest 1.99 mln eurot) Eesti eesistumisaegsete ürituste toetus (teaduspoliitika konverents, Euroopa Liidu noorteadlaste konkursi läbiviimine) ning võrgustumisprojektid (agentuuri töö paremaks korraldamiseks või koordineerimiseks, nt NCP projektid ja teaduspoliitikat toetavad koostööprojektid).</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66676</xdr:rowOff>
    </xdr:from>
    <xdr:ext cx="7753350" cy="28765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5250" y="66676"/>
          <a:ext cx="7753350" cy="28765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t-EE" sz="1100">
              <a:solidFill>
                <a:schemeClr val="tx1"/>
              </a:solidFill>
              <a:effectLst/>
              <a:latin typeface="+mn-lt"/>
              <a:ea typeface="+mn-ea"/>
              <a:cs typeface="+mn-cs"/>
            </a:rPr>
            <a:t>Ülevaade Eesti osalemisest raamprogrammis Horisont 2020 aastatel 2014-2021 on koostatud esitatud taotlusi, taotlejaid ja rahastuse saanud projekte kajastava Euroopa Komisjoni mitteavaliku, 15.02.2022 seisuga uuendatud andmebaasi eCORDA (External COmmon Research DAtawarehouse) põhjal.</a:t>
          </a:r>
        </a:p>
        <a:p>
          <a:r>
            <a:rPr lang="et-EE" sz="1100">
              <a:solidFill>
                <a:schemeClr val="tx1"/>
              </a:solidFill>
              <a:effectLst/>
              <a:latin typeface="+mn-lt"/>
              <a:ea typeface="+mn-ea"/>
              <a:cs typeface="+mn-cs"/>
            </a:rPr>
            <a:t> </a:t>
          </a:r>
        </a:p>
        <a:p>
          <a:r>
            <a:rPr lang="et-EE" sz="1100">
              <a:solidFill>
                <a:schemeClr val="tx1"/>
              </a:solidFill>
              <a:effectLst/>
              <a:latin typeface="+mn-lt"/>
              <a:ea typeface="+mn-ea"/>
              <a:cs typeface="+mn-cs"/>
            </a:rPr>
            <a:t>Selgituseks lugejale:</a:t>
          </a:r>
        </a:p>
        <a:p>
          <a:pPr lvl="0"/>
          <a:r>
            <a:rPr lang="et-EE" sz="1100">
              <a:solidFill>
                <a:schemeClr val="tx1"/>
              </a:solidFill>
              <a:effectLst/>
              <a:latin typeface="+mn-lt"/>
              <a:ea typeface="+mn-ea"/>
              <a:cs typeface="+mn-cs"/>
            </a:rPr>
            <a:t>eCORDA andmebaasi uuendused puudutavad ka varasemaid aastaid (joone alla jäänud taotlus rahastatakse täiendava rahastuse leidmisel või algselt edukaks osutunud taotluse grandilepingu allkirjastamise nurjumisel, Eesti partner lahkub või liitub projektiga hiljem vms), mistõttu iga uuendus võib muuta varasemate aastate summasid.</a:t>
          </a:r>
        </a:p>
        <a:p>
          <a:pPr lvl="0"/>
          <a:r>
            <a:rPr lang="et-EE" sz="1100">
              <a:solidFill>
                <a:schemeClr val="tx1"/>
              </a:solidFill>
              <a:effectLst/>
              <a:latin typeface="+mn-lt"/>
              <a:ea typeface="+mn-ea"/>
              <a:cs typeface="+mn-cs"/>
            </a:rPr>
            <a:t>VKE - väikese ja keskmise suurusega ettevõte.</a:t>
          </a:r>
        </a:p>
        <a:p>
          <a:pPr lvl="0"/>
          <a:r>
            <a:rPr lang="et-EE" sz="1100">
              <a:solidFill>
                <a:schemeClr val="tx1"/>
              </a:solidFill>
              <a:effectLst/>
              <a:latin typeface="+mn-lt"/>
              <a:ea typeface="+mn-ea"/>
              <a:cs typeface="+mn-cs"/>
            </a:rPr>
            <a:t>TTE – täistööaja ekvivalent ehk 1.0 töökoormusele taandatud täistöökohtade summa (</a:t>
          </a:r>
          <a:r>
            <a:rPr lang="et-EE" sz="1100" i="1">
              <a:solidFill>
                <a:schemeClr val="tx1"/>
              </a:solidFill>
              <a:effectLst/>
              <a:latin typeface="+mn-lt"/>
              <a:ea typeface="+mn-ea"/>
              <a:cs typeface="+mn-cs"/>
            </a:rPr>
            <a:t>full-time equivalent, FTE</a:t>
          </a:r>
          <a:r>
            <a:rPr lang="et-EE" sz="1100">
              <a:solidFill>
                <a:schemeClr val="tx1"/>
              </a:solidFill>
              <a:effectLst/>
              <a:latin typeface="+mn-lt"/>
              <a:ea typeface="+mn-ea"/>
              <a:cs typeface="+mn-cs"/>
            </a:rPr>
            <a:t>).</a:t>
          </a:r>
        </a:p>
        <a:p>
          <a:pPr lvl="0"/>
          <a:r>
            <a:rPr lang="et-EE" sz="1100">
              <a:solidFill>
                <a:schemeClr val="tx1"/>
              </a:solidFill>
              <a:effectLst/>
              <a:latin typeface="+mn-lt"/>
              <a:ea typeface="+mn-ea"/>
              <a:cs typeface="+mn-cs"/>
            </a:rPr>
            <a:t>EL13 – Euroopa Liiduga liitunud riigid alates 2004. aastast; EL15 – Euroopa Liiduga enne 2004. aastat liitunud riigid.</a:t>
          </a:r>
        </a:p>
        <a:p>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Kontakt: Eesti Teadusagentuuri analüüsiosakond, </a:t>
          </a:r>
          <a:r>
            <a:rPr lang="et-EE" sz="1100" u="none" strike="noStrike">
              <a:solidFill>
                <a:schemeClr val="tx1"/>
              </a:solidFill>
              <a:effectLst/>
              <a:latin typeface="+mn-lt"/>
              <a:ea typeface="+mn-ea"/>
              <a:cs typeface="+mn-cs"/>
              <a:hlinkClick xmlns:r="http://schemas.openxmlformats.org/officeDocument/2006/relationships" r:id=""/>
            </a:rPr>
            <a:t>http://www.etag.ee/teadusagentuur/kontaktid/analuusiosakond/</a:t>
          </a:r>
          <a:r>
            <a:rPr lang="et-EE" sz="1100">
              <a:solidFill>
                <a:schemeClr val="tx1"/>
              </a:solidFill>
              <a:effectLst/>
              <a:latin typeface="+mn-lt"/>
              <a:ea typeface="+mn-ea"/>
              <a:cs typeface="+mn-cs"/>
            </a:rPr>
            <a:t>		</a:t>
          </a:r>
          <a:endParaRPr lang="et-EE" sz="1100"/>
        </a:p>
      </xdr:txBody>
    </xdr:sp>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aamprogrammide-teemaleht_andmed_0502202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Raamprogrammide-teemaleht_andmed_05022021.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36.467600115742" createdVersion="5" refreshedVersion="5" minRefreshableVersion="3" recordCount="28" xr:uid="{00000000-000A-0000-FFFF-FFFF01000000}">
  <cacheSource type="worksheet">
    <worksheetSource ref="M41:Q69" sheet="Tabel 3" r:id="rId2"/>
  </cacheSource>
  <cacheFields count="6">
    <cacheField name="Country" numFmtId="0">
      <sharedItems/>
    </cacheField>
    <cacheField name="old/new" numFmtId="0">
      <sharedItems count="2">
        <s v="OLD"/>
        <s v="NEW"/>
      </sharedItems>
    </cacheField>
    <cacheField name="lühend" numFmtId="0">
      <sharedItems count="28">
        <s v="AT"/>
        <s v="BE"/>
        <s v="BG"/>
        <s v="CY"/>
        <s v="CZ"/>
        <s v="DE"/>
        <s v="DK"/>
        <s v="EE"/>
        <s v="EL"/>
        <s v="ES"/>
        <s v="FI"/>
        <s v="FR"/>
        <s v="HR"/>
        <s v="HU"/>
        <s v="IE"/>
        <s v="IT"/>
        <s v="LT"/>
        <s v="LU"/>
        <s v="LV"/>
        <s v="MT"/>
        <s v="NL"/>
        <s v="PL"/>
        <s v="PT"/>
        <s v="RO"/>
        <s v="SE"/>
        <s v="SI"/>
        <s v="SK"/>
        <s v="UK"/>
      </sharedItems>
    </cacheField>
    <cacheField name="Taotluses (eligible) küsitud summad" numFmtId="0">
      <sharedItems containsSemiMixedTypes="0" containsString="0" containsNumber="1" minValue="645909087.67999852" maxValue="72046402995.767715" count="28">
        <n v="15463149632.430199"/>
        <n v="22235622956.84"/>
        <n v="2835726970.050005"/>
        <n v="3072521449.8899751"/>
        <n v="4786065929.079958"/>
        <n v="72046402995.767715"/>
        <n v="16919948757.740366"/>
        <n v="3188095863.3400044"/>
        <n v="16092915460.650105"/>
        <n v="62755179726.734413"/>
        <n v="17194403021.219772"/>
        <n v="53942482423.78688"/>
        <n v="1738556845.9599986"/>
        <n v="5320340481.8500261"/>
        <n v="12096646130.179655"/>
        <n v="63135611902.048103"/>
        <n v="1483785891.1700001"/>
        <n v="1878736474.5"/>
        <n v="1579009135.9100025"/>
        <n v="645909087.67999852"/>
        <n v="37462291121.910393"/>
        <n v="8448762932.3102121"/>
        <n v="12718093877.660206"/>
        <n v="4163097639.6099992"/>
        <n v="21436693514.058983"/>
        <n v="4816204837.5200157"/>
        <n v="2410640925.5100088"/>
        <n v="63789490976.869667"/>
      </sharedItems>
    </cacheField>
    <cacheField name="Eligible applications (number)" numFmtId="0">
      <sharedItems containsSemiMixedTypes="0" containsString="0" containsNumber="1" containsInteger="1" minValue="1754" maxValue="114521" count="28">
        <n v="26539"/>
        <n v="41217"/>
        <n v="7121"/>
        <n v="7071"/>
        <n v="10878"/>
        <n v="108028"/>
        <n v="23961"/>
        <n v="6001"/>
        <n v="37348"/>
        <n v="114521"/>
        <n v="22760"/>
        <n v="78435"/>
        <n v="5165"/>
        <n v="10528"/>
        <n v="18278"/>
        <n v="113182"/>
        <n v="4379"/>
        <n v="3485"/>
        <n v="3702"/>
        <n v="1754"/>
        <n v="55320"/>
        <n v="18925"/>
        <n v="26515"/>
        <n v="11616"/>
        <n v="29670"/>
        <n v="10785"/>
        <n v="4581"/>
        <n v="97926"/>
      </sharedItems>
    </cacheField>
    <cacheField name="d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36.480827199077" createdVersion="5" refreshedVersion="5" minRefreshableVersion="3" recordCount="28" xr:uid="{00000000-000A-0000-FFFF-FFFF02000000}">
  <cacheSource type="worksheet">
    <worksheetSource ref="B41:F69" sheet="Tabel 3" r:id="rId2"/>
  </cacheSource>
  <cacheFields count="5">
    <cacheField name="riik" numFmtId="0">
      <sharedItems/>
    </cacheField>
    <cacheField name="Uus/vana liige" numFmtId="0">
      <sharedItems count="2">
        <s v="OLD"/>
        <s v="NEW"/>
      </sharedItems>
    </cacheField>
    <cacheField name="Sum of EU_CONTRIBUTION" numFmtId="0">
      <sharedItems containsSemiMixedTypes="0" containsString="0" containsNumber="1" minValue="38675724.859999999" maxValue="10116506565.019739"/>
    </cacheField>
    <cacheField name="Taotluste arv (eligible applications)" numFmtId="1">
      <sharedItems containsSemiMixedTypes="0" containsString="0" containsNumber="1" containsInteger="1" minValue="1836" maxValue="124145"/>
    </cacheField>
    <cacheField name="Teadlaste TTE-de arv (2019)" numFmtId="1">
      <sharedItems containsSemiMixedTypes="0" containsString="0" containsNumber="1" containsInteger="1" minValue="939" maxValue="450697" count="28">
        <n v="52794"/>
        <n v="60619"/>
        <n v="16940"/>
        <n v="1452"/>
        <n v="42500"/>
        <n v="450697"/>
        <n v="44671"/>
        <n v="4995"/>
        <n v="39077"/>
        <n v="143974"/>
        <n v="39984"/>
        <n v="313374"/>
        <n v="8820"/>
        <n v="39295"/>
        <n v="23537"/>
        <n v="160824"/>
        <n v="9630"/>
        <n v="3126"/>
        <n v="3632"/>
        <n v="939"/>
        <n v="97713"/>
        <n v="120780"/>
        <n v="50166"/>
        <n v="17350"/>
        <n v="78629"/>
        <n v="10507"/>
        <n v="16977"/>
        <n v="31747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Austria"/>
    <x v="0"/>
    <x v="0"/>
    <x v="0"/>
    <x v="0"/>
    <m/>
  </r>
  <r>
    <s v="Belgium"/>
    <x v="0"/>
    <x v="1"/>
    <x v="1"/>
    <x v="1"/>
    <m/>
  </r>
  <r>
    <s v="Bulgaria"/>
    <x v="1"/>
    <x v="2"/>
    <x v="2"/>
    <x v="2"/>
    <m/>
  </r>
  <r>
    <s v="Cyprus"/>
    <x v="1"/>
    <x v="3"/>
    <x v="3"/>
    <x v="3"/>
    <m/>
  </r>
  <r>
    <s v="Czechia"/>
    <x v="0"/>
    <x v="4"/>
    <x v="4"/>
    <x v="4"/>
    <m/>
  </r>
  <r>
    <s v="Germany"/>
    <x v="0"/>
    <x v="5"/>
    <x v="5"/>
    <x v="5"/>
    <m/>
  </r>
  <r>
    <s v="Denmark"/>
    <x v="0"/>
    <x v="6"/>
    <x v="6"/>
    <x v="6"/>
    <m/>
  </r>
  <r>
    <s v="Estonia"/>
    <x v="1"/>
    <x v="7"/>
    <x v="7"/>
    <x v="7"/>
    <m/>
  </r>
  <r>
    <s v="Greece"/>
    <x v="0"/>
    <x v="8"/>
    <x v="8"/>
    <x v="8"/>
    <m/>
  </r>
  <r>
    <s v="Spain"/>
    <x v="0"/>
    <x v="9"/>
    <x v="9"/>
    <x v="9"/>
    <m/>
  </r>
  <r>
    <s v="Finland"/>
    <x v="0"/>
    <x v="10"/>
    <x v="10"/>
    <x v="10"/>
    <m/>
  </r>
  <r>
    <s v="France"/>
    <x v="0"/>
    <x v="11"/>
    <x v="11"/>
    <x v="11"/>
    <m/>
  </r>
  <r>
    <s v="Croatia"/>
    <x v="1"/>
    <x v="12"/>
    <x v="12"/>
    <x v="12"/>
    <m/>
  </r>
  <r>
    <s v="Hungary"/>
    <x v="1"/>
    <x v="13"/>
    <x v="13"/>
    <x v="13"/>
    <m/>
  </r>
  <r>
    <s v="Ireland"/>
    <x v="0"/>
    <x v="14"/>
    <x v="14"/>
    <x v="14"/>
    <m/>
  </r>
  <r>
    <s v="Italy"/>
    <x v="0"/>
    <x v="15"/>
    <x v="15"/>
    <x v="15"/>
    <m/>
  </r>
  <r>
    <s v="Lithuania"/>
    <x v="1"/>
    <x v="16"/>
    <x v="16"/>
    <x v="16"/>
    <m/>
  </r>
  <r>
    <s v="Luxembourg"/>
    <x v="0"/>
    <x v="17"/>
    <x v="17"/>
    <x v="17"/>
    <m/>
  </r>
  <r>
    <s v="Latvia"/>
    <x v="1"/>
    <x v="18"/>
    <x v="18"/>
    <x v="18"/>
    <m/>
  </r>
  <r>
    <s v="Malta"/>
    <x v="1"/>
    <x v="19"/>
    <x v="19"/>
    <x v="19"/>
    <m/>
  </r>
  <r>
    <s v="Netherlands"/>
    <x v="0"/>
    <x v="20"/>
    <x v="20"/>
    <x v="20"/>
    <m/>
  </r>
  <r>
    <s v="Poland"/>
    <x v="1"/>
    <x v="21"/>
    <x v="21"/>
    <x v="21"/>
    <m/>
  </r>
  <r>
    <s v="Portugal"/>
    <x v="0"/>
    <x v="22"/>
    <x v="22"/>
    <x v="22"/>
    <m/>
  </r>
  <r>
    <s v="Romania"/>
    <x v="1"/>
    <x v="23"/>
    <x v="23"/>
    <x v="23"/>
    <m/>
  </r>
  <r>
    <s v="Sweden"/>
    <x v="0"/>
    <x v="24"/>
    <x v="24"/>
    <x v="24"/>
    <m/>
  </r>
  <r>
    <s v="Slovenia"/>
    <x v="1"/>
    <x v="25"/>
    <x v="25"/>
    <x v="25"/>
    <m/>
  </r>
  <r>
    <s v="Slovakia"/>
    <x v="1"/>
    <x v="26"/>
    <x v="26"/>
    <x v="26"/>
    <m/>
  </r>
  <r>
    <s v="United Kingdom"/>
    <x v="0"/>
    <x v="27"/>
    <x v="27"/>
    <x v="27"/>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Austria"/>
    <x v="0"/>
    <n v="1963184579.0400016"/>
    <n v="28621"/>
    <x v="0"/>
  </r>
  <r>
    <s v="Belgia"/>
    <x v="0"/>
    <n v="3448063446.1600103"/>
    <n v="45131"/>
    <x v="1"/>
  </r>
  <r>
    <s v="Bulgaaria"/>
    <x v="1"/>
    <n v="161531054.11000004"/>
    <n v="7535"/>
    <x v="2"/>
  </r>
  <r>
    <s v="Küpros"/>
    <x v="1"/>
    <n v="321626600.37000012"/>
    <n v="7527"/>
    <x v="3"/>
  </r>
  <r>
    <s v="Tšehhi"/>
    <x v="1"/>
    <n v="497035826.69999975"/>
    <n v="11791"/>
    <x v="4"/>
  </r>
  <r>
    <s v="Saksamaa"/>
    <x v="0"/>
    <n v="10116506565.019739"/>
    <n v="119356"/>
    <x v="5"/>
  </r>
  <r>
    <s v="Taani"/>
    <x v="0"/>
    <n v="1774680907.0600009"/>
    <n v="26342"/>
    <x v="6"/>
  </r>
  <r>
    <s v="Eesti"/>
    <x v="1"/>
    <n v="275831109.61000013"/>
    <n v="6393"/>
    <x v="7"/>
  </r>
  <r>
    <s v="Kreeka"/>
    <x v="0"/>
    <n v="1693825305.6600044"/>
    <n v="39615"/>
    <x v="8"/>
  </r>
  <r>
    <s v="Hispaania"/>
    <x v="0"/>
    <n v="6414601057.1400452"/>
    <n v="124145"/>
    <x v="9"/>
  </r>
  <r>
    <s v="Soome"/>
    <x v="0"/>
    <n v="1553704930.2200031"/>
    <n v="24518"/>
    <x v="10"/>
  </r>
  <r>
    <s v="Prantsusmaa"/>
    <x v="0"/>
    <n v="7553884258.1500578"/>
    <n v="85732"/>
    <x v="11"/>
  </r>
  <r>
    <s v="Horvaatia"/>
    <x v="1"/>
    <n v="137514016.72"/>
    <n v="5578"/>
    <x v="12"/>
  </r>
  <r>
    <s v="Ungari"/>
    <x v="1"/>
    <n v="370924593.52999938"/>
    <n v="11837"/>
    <x v="13"/>
  </r>
  <r>
    <s v="Iirimaa"/>
    <x v="0"/>
    <n v="1218417202.0900061"/>
    <n v="19747"/>
    <x v="14"/>
  </r>
  <r>
    <s v="Itaalia"/>
    <x v="0"/>
    <n v="5673654999.0100441"/>
    <n v="123056"/>
    <x v="15"/>
  </r>
  <r>
    <s v="Leedu"/>
    <x v="1"/>
    <n v="96800689.860000029"/>
    <n v="4715"/>
    <x v="16"/>
  </r>
  <r>
    <s v="Luksemburg"/>
    <x v="0"/>
    <n v="202490254.87"/>
    <n v="3707"/>
    <x v="17"/>
  </r>
  <r>
    <s v="Läti"/>
    <x v="1"/>
    <n v="116155726.31999999"/>
    <n v="3933"/>
    <x v="18"/>
  </r>
  <r>
    <s v="Malta"/>
    <x v="1"/>
    <n v="38675724.859999999"/>
    <n v="1836"/>
    <x v="19"/>
  </r>
  <r>
    <s v="Holland"/>
    <x v="0"/>
    <n v="5403294203.6700611"/>
    <n v="61795"/>
    <x v="20"/>
  </r>
  <r>
    <s v="Poola"/>
    <x v="1"/>
    <n v="744745004.09000123"/>
    <n v="20521"/>
    <x v="21"/>
  </r>
  <r>
    <s v="Portugal"/>
    <x v="0"/>
    <n v="1145275207.6600022"/>
    <n v="28736"/>
    <x v="22"/>
  </r>
  <r>
    <s v="Rumeenia"/>
    <x v="1"/>
    <n v="296848005.14000005"/>
    <n v="12314"/>
    <x v="23"/>
  </r>
  <r>
    <s v="Rootsi"/>
    <x v="0"/>
    <n v="2323314517.4000196"/>
    <n v="32481"/>
    <x v="24"/>
  </r>
  <r>
    <s v="Sloveenia"/>
    <x v="1"/>
    <n v="379630279.03999996"/>
    <n v="11848"/>
    <x v="25"/>
  </r>
  <r>
    <s v="Slovakkia"/>
    <x v="1"/>
    <n v="135532687.6999999"/>
    <n v="4984"/>
    <x v="26"/>
  </r>
  <r>
    <s v="Suurbritannia"/>
    <x v="0"/>
    <n v="7902586822.1506128"/>
    <n v="108759"/>
    <x v="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U42:W45" firstHeaderRow="0" firstDataRow="1" firstDataCol="1"/>
  <pivotFields count="6">
    <pivotField showAll="0"/>
    <pivotField axis="axisRow" showAll="0">
      <items count="3">
        <item x="1"/>
        <item x="0"/>
        <item t="default"/>
      </items>
    </pivotField>
    <pivotField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dataField="1" showAll="0">
      <items count="29">
        <item x="19"/>
        <item x="16"/>
        <item x="18"/>
        <item x="12"/>
        <item x="17"/>
        <item x="26"/>
        <item x="2"/>
        <item x="3"/>
        <item x="7"/>
        <item x="23"/>
        <item x="4"/>
        <item x="25"/>
        <item x="13"/>
        <item x="21"/>
        <item x="14"/>
        <item x="22"/>
        <item x="0"/>
        <item x="8"/>
        <item x="6"/>
        <item x="10"/>
        <item x="24"/>
        <item x="1"/>
        <item x="20"/>
        <item x="11"/>
        <item x="9"/>
        <item x="15"/>
        <item x="27"/>
        <item x="5"/>
        <item t="default"/>
      </items>
    </pivotField>
    <pivotField dataField="1" showAll="0">
      <items count="29">
        <item x="19"/>
        <item x="17"/>
        <item x="18"/>
        <item x="16"/>
        <item x="26"/>
        <item x="12"/>
        <item x="7"/>
        <item x="3"/>
        <item x="2"/>
        <item x="13"/>
        <item x="25"/>
        <item x="4"/>
        <item x="23"/>
        <item x="14"/>
        <item x="21"/>
        <item x="10"/>
        <item x="6"/>
        <item x="22"/>
        <item x="0"/>
        <item x="24"/>
        <item x="8"/>
        <item x="1"/>
        <item x="20"/>
        <item x="11"/>
        <item x="27"/>
        <item x="5"/>
        <item x="15"/>
        <item x="9"/>
        <item t="default"/>
      </items>
    </pivotField>
    <pivotField showAll="0"/>
  </pivotFields>
  <rowFields count="1">
    <field x="1"/>
  </rowFields>
  <rowItems count="3">
    <i>
      <x/>
    </i>
    <i>
      <x v="1"/>
    </i>
    <i t="grand">
      <x/>
    </i>
  </rowItems>
  <colFields count="1">
    <field x="-2"/>
  </colFields>
  <colItems count="2">
    <i>
      <x/>
    </i>
    <i i="1">
      <x v="1"/>
    </i>
  </colItems>
  <dataFields count="2">
    <dataField name="Sum of Eligible applications (number)" fld="4" baseField="0" baseItem="0"/>
    <dataField name="Sum of Taotluses (eligible) küsitud summad"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U49:W52" firstHeaderRow="0" firstDataRow="1" firstDataCol="1"/>
  <pivotFields count="5">
    <pivotField showAll="0"/>
    <pivotField axis="axisRow" showAll="0">
      <items count="3">
        <item x="1"/>
        <item x="0"/>
        <item t="default"/>
      </items>
    </pivotField>
    <pivotField showAll="0"/>
    <pivotField dataField="1" numFmtId="1" showAll="0"/>
    <pivotField dataField="1" numFmtId="1" showAll="0">
      <items count="29">
        <item x="19"/>
        <item x="3"/>
        <item x="17"/>
        <item x="18"/>
        <item x="7"/>
        <item x="12"/>
        <item x="16"/>
        <item x="25"/>
        <item x="2"/>
        <item x="26"/>
        <item x="23"/>
        <item x="14"/>
        <item x="8"/>
        <item x="13"/>
        <item x="10"/>
        <item x="4"/>
        <item x="6"/>
        <item x="22"/>
        <item x="0"/>
        <item x="1"/>
        <item x="24"/>
        <item x="20"/>
        <item x="21"/>
        <item x="9"/>
        <item x="15"/>
        <item x="11"/>
        <item x="27"/>
        <item x="5"/>
        <item t="default"/>
      </items>
    </pivotField>
  </pivotFields>
  <rowFields count="1">
    <field x="1"/>
  </rowFields>
  <rowItems count="3">
    <i>
      <x/>
    </i>
    <i>
      <x v="1"/>
    </i>
    <i t="grand">
      <x/>
    </i>
  </rowItems>
  <colFields count="1">
    <field x="-2"/>
  </colFields>
  <colItems count="2">
    <i>
      <x/>
    </i>
    <i i="1">
      <x v="1"/>
    </i>
  </colItems>
  <dataFields count="2">
    <dataField name="Sum of Teadlaste TTE-de arv (2019)" fld="4" baseField="0" baseItem="0"/>
    <dataField name="Sum of Taotluste arv (eligible application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workbookViewId="0">
      <selection activeCell="L15" sqref="L15"/>
    </sheetView>
  </sheetViews>
  <sheetFormatPr defaultRowHeight="15" x14ac:dyDescent="0.25"/>
  <cols>
    <col min="2" max="2" width="8.42578125" customWidth="1"/>
    <col min="3" max="3" width="9.42578125" customWidth="1"/>
    <col min="4" max="4" width="7.7109375" customWidth="1"/>
    <col min="5" max="5" width="10.7109375" customWidth="1"/>
    <col min="6" max="7" width="8.28515625" customWidth="1"/>
    <col min="9" max="9" width="10.7109375" customWidth="1"/>
    <col min="10" max="10" width="11" customWidth="1"/>
  </cols>
  <sheetData>
    <row r="1" spans="1:8" x14ac:dyDescent="0.25">
      <c r="A1" s="112" t="s">
        <v>236</v>
      </c>
      <c r="B1" s="112"/>
      <c r="C1" s="112"/>
      <c r="D1" s="112"/>
      <c r="E1" s="112"/>
      <c r="F1" s="112"/>
      <c r="G1" s="4"/>
      <c r="H1" s="4"/>
    </row>
    <row r="2" spans="1:8" x14ac:dyDescent="0.25">
      <c r="A2" s="5" t="s">
        <v>255</v>
      </c>
      <c r="B2" s="97"/>
      <c r="C2" s="97"/>
      <c r="D2" s="97"/>
      <c r="E2" s="97"/>
      <c r="F2" s="97"/>
      <c r="G2" s="4"/>
      <c r="H2" s="4"/>
    </row>
    <row r="3" spans="1:8" x14ac:dyDescent="0.25">
      <c r="A3" s="3"/>
      <c r="B3" s="3"/>
      <c r="C3" s="3"/>
      <c r="D3" s="3"/>
      <c r="E3" s="3"/>
      <c r="F3" s="3"/>
      <c r="G3" s="4"/>
      <c r="H3" s="4"/>
    </row>
    <row r="4" spans="1:8" ht="69" customHeight="1" x14ac:dyDescent="0.25">
      <c r="A4" s="110"/>
      <c r="B4" s="111"/>
      <c r="C4" s="58" t="s">
        <v>0</v>
      </c>
      <c r="D4" s="58" t="s">
        <v>1</v>
      </c>
      <c r="E4" s="58" t="s">
        <v>2</v>
      </c>
      <c r="F4" s="58" t="s">
        <v>3</v>
      </c>
      <c r="G4" s="58" t="s">
        <v>4</v>
      </c>
    </row>
    <row r="5" spans="1:8" ht="11.25" customHeight="1" x14ac:dyDescent="0.25">
      <c r="A5" s="109" t="s">
        <v>232</v>
      </c>
      <c r="B5" s="113" t="s">
        <v>5</v>
      </c>
      <c r="C5" s="16">
        <v>2014</v>
      </c>
      <c r="D5" s="24">
        <v>633</v>
      </c>
      <c r="E5" s="24">
        <v>108</v>
      </c>
      <c r="F5" s="25">
        <v>0.17061611374407584</v>
      </c>
      <c r="G5" s="25">
        <v>0.15809999999999999</v>
      </c>
    </row>
    <row r="6" spans="1:8" ht="11.25" customHeight="1" x14ac:dyDescent="0.25">
      <c r="A6" s="109"/>
      <c r="B6" s="114"/>
      <c r="C6" s="16">
        <v>2015</v>
      </c>
      <c r="D6" s="24">
        <v>808</v>
      </c>
      <c r="E6" s="24">
        <v>78</v>
      </c>
      <c r="F6" s="25">
        <v>9.6534653465346537E-2</v>
      </c>
      <c r="G6" s="25">
        <v>0.114</v>
      </c>
    </row>
    <row r="7" spans="1:8" ht="11.25" customHeight="1" x14ac:dyDescent="0.25">
      <c r="A7" s="109"/>
      <c r="B7" s="114"/>
      <c r="C7" s="16">
        <v>2016</v>
      </c>
      <c r="D7" s="24">
        <v>577</v>
      </c>
      <c r="E7" s="24">
        <v>65</v>
      </c>
      <c r="F7" s="25">
        <v>0.11265164644714037</v>
      </c>
      <c r="G7" s="25">
        <v>0.17119999999999999</v>
      </c>
    </row>
    <row r="8" spans="1:8" ht="11.25" customHeight="1" x14ac:dyDescent="0.25">
      <c r="A8" s="109"/>
      <c r="B8" s="114"/>
      <c r="C8" s="16">
        <v>2017</v>
      </c>
      <c r="D8" s="24">
        <v>751</v>
      </c>
      <c r="E8" s="24">
        <v>110</v>
      </c>
      <c r="F8" s="25">
        <v>0.14647137150466044</v>
      </c>
      <c r="G8" s="25">
        <v>0.14530000000000001</v>
      </c>
    </row>
    <row r="9" spans="1:8" ht="11.25" customHeight="1" x14ac:dyDescent="0.25">
      <c r="A9" s="109"/>
      <c r="B9" s="114"/>
      <c r="C9" s="16">
        <v>2018</v>
      </c>
      <c r="D9" s="24">
        <v>743</v>
      </c>
      <c r="E9" s="24">
        <v>130</v>
      </c>
      <c r="F9" s="25">
        <v>0.17496635262449528</v>
      </c>
      <c r="G9" s="25">
        <v>0.1812</v>
      </c>
    </row>
    <row r="10" spans="1:8" ht="11.25" customHeight="1" x14ac:dyDescent="0.25">
      <c r="A10" s="109"/>
      <c r="B10" s="114"/>
      <c r="C10" s="16">
        <v>2019</v>
      </c>
      <c r="D10" s="24">
        <v>897</v>
      </c>
      <c r="E10" s="24">
        <v>145</v>
      </c>
      <c r="F10" s="25">
        <v>0.1616499442586399</v>
      </c>
      <c r="G10" s="25">
        <v>0.17460000000000001</v>
      </c>
    </row>
    <row r="11" spans="1:8" ht="11.25" customHeight="1" x14ac:dyDescent="0.25">
      <c r="A11" s="109"/>
      <c r="B11" s="114"/>
      <c r="C11" s="16">
        <v>2020</v>
      </c>
      <c r="D11" s="24">
        <v>1008</v>
      </c>
      <c r="E11" s="24">
        <v>126</v>
      </c>
      <c r="F11" s="25">
        <v>0.125</v>
      </c>
      <c r="G11" s="25">
        <v>0.1467</v>
      </c>
    </row>
    <row r="12" spans="1:8" ht="11.25" customHeight="1" x14ac:dyDescent="0.25">
      <c r="A12" s="109"/>
      <c r="B12" s="114"/>
      <c r="C12" s="16">
        <v>2021</v>
      </c>
      <c r="D12" s="24">
        <v>229</v>
      </c>
      <c r="E12" s="24">
        <v>25</v>
      </c>
      <c r="F12" s="25">
        <v>0.1091703056768559</v>
      </c>
      <c r="G12" s="25">
        <v>8.2199999999999995E-2</v>
      </c>
    </row>
    <row r="13" spans="1:8" ht="11.25" customHeight="1" x14ac:dyDescent="0.25">
      <c r="A13" s="109"/>
      <c r="B13" s="115"/>
      <c r="C13" s="26" t="s">
        <v>121</v>
      </c>
      <c r="D13" s="27">
        <v>5646</v>
      </c>
      <c r="E13" s="27">
        <v>787</v>
      </c>
      <c r="F13" s="25">
        <v>0.13939071909316331</v>
      </c>
      <c r="G13" s="28">
        <v>0.1535</v>
      </c>
    </row>
    <row r="14" spans="1:8" ht="11.25" customHeight="1" x14ac:dyDescent="0.25">
      <c r="A14" s="109"/>
      <c r="B14" s="113" t="s">
        <v>6</v>
      </c>
      <c r="C14" s="16">
        <v>2014</v>
      </c>
      <c r="D14" s="24">
        <v>212</v>
      </c>
      <c r="E14" s="24">
        <v>33</v>
      </c>
      <c r="F14" s="25">
        <v>0.15566037735849056</v>
      </c>
      <c r="G14" s="25">
        <v>0.13120000000000001</v>
      </c>
    </row>
    <row r="15" spans="1:8" ht="11.25" customHeight="1" x14ac:dyDescent="0.25">
      <c r="A15" s="109"/>
      <c r="B15" s="114"/>
      <c r="C15" s="16">
        <v>2015</v>
      </c>
      <c r="D15" s="24">
        <v>244</v>
      </c>
      <c r="E15" s="24">
        <v>22</v>
      </c>
      <c r="F15" s="25">
        <v>9.0163934426229511E-2</v>
      </c>
      <c r="G15" s="25">
        <v>9.7500000000000003E-2</v>
      </c>
    </row>
    <row r="16" spans="1:8" ht="11.25" customHeight="1" x14ac:dyDescent="0.25">
      <c r="A16" s="109"/>
      <c r="B16" s="114"/>
      <c r="C16" s="16">
        <v>2016</v>
      </c>
      <c r="D16" s="24">
        <v>246</v>
      </c>
      <c r="E16" s="24">
        <v>20</v>
      </c>
      <c r="F16" s="25">
        <v>8.1300813008130079E-2</v>
      </c>
      <c r="G16" s="25">
        <v>0.13420000000000001</v>
      </c>
    </row>
    <row r="17" spans="1:7" ht="11.25" customHeight="1" x14ac:dyDescent="0.25">
      <c r="A17" s="109"/>
      <c r="B17" s="114"/>
      <c r="C17" s="16">
        <v>2017</v>
      </c>
      <c r="D17" s="24">
        <v>317</v>
      </c>
      <c r="E17" s="24">
        <v>32</v>
      </c>
      <c r="F17" s="25">
        <v>0.10094637223974763</v>
      </c>
      <c r="G17" s="25">
        <v>0.1104</v>
      </c>
    </row>
    <row r="18" spans="1:7" ht="11.25" customHeight="1" x14ac:dyDescent="0.25">
      <c r="A18" s="109"/>
      <c r="B18" s="114"/>
      <c r="C18" s="16">
        <v>2018</v>
      </c>
      <c r="D18" s="24">
        <v>306</v>
      </c>
      <c r="E18" s="24">
        <v>37</v>
      </c>
      <c r="F18" s="25">
        <v>0.12091503267973856</v>
      </c>
      <c r="G18" s="25">
        <v>0.14330000000000001</v>
      </c>
    </row>
    <row r="19" spans="1:7" ht="11.25" customHeight="1" x14ac:dyDescent="0.25">
      <c r="A19" s="109"/>
      <c r="B19" s="114"/>
      <c r="C19" s="16">
        <v>2019</v>
      </c>
      <c r="D19" s="24">
        <v>329</v>
      </c>
      <c r="E19" s="24">
        <v>33</v>
      </c>
      <c r="F19" s="25">
        <v>0.10030395136778116</v>
      </c>
      <c r="G19" s="25">
        <v>0.1368</v>
      </c>
    </row>
    <row r="20" spans="1:7" ht="11.25" customHeight="1" x14ac:dyDescent="0.25">
      <c r="A20" s="109"/>
      <c r="B20" s="114"/>
      <c r="C20" s="16">
        <v>2020</v>
      </c>
      <c r="D20" s="24">
        <v>414</v>
      </c>
      <c r="E20" s="24">
        <v>33</v>
      </c>
      <c r="F20" s="25">
        <v>7.9710144927536225E-2</v>
      </c>
      <c r="G20" s="25">
        <v>0.11020000000000001</v>
      </c>
    </row>
    <row r="21" spans="1:7" ht="11.25" customHeight="1" x14ac:dyDescent="0.25">
      <c r="A21" s="109"/>
      <c r="B21" s="114"/>
      <c r="C21" s="16">
        <v>2021</v>
      </c>
      <c r="D21" s="24">
        <v>36</v>
      </c>
      <c r="E21" s="24">
        <v>2</v>
      </c>
      <c r="F21" s="25">
        <v>5.5555555555555552E-2</v>
      </c>
      <c r="G21" s="25">
        <v>7.0099999999999996E-2</v>
      </c>
    </row>
    <row r="22" spans="1:7" ht="11.25" customHeight="1" x14ac:dyDescent="0.25">
      <c r="A22" s="109"/>
      <c r="B22" s="115"/>
      <c r="C22" s="29" t="s">
        <v>121</v>
      </c>
      <c r="D22" s="27">
        <v>2104</v>
      </c>
      <c r="E22" s="63">
        <v>212</v>
      </c>
      <c r="F22" s="28">
        <v>0.1</v>
      </c>
      <c r="G22" s="28">
        <v>0.1232</v>
      </c>
    </row>
    <row r="23" spans="1:7" ht="36.75" x14ac:dyDescent="0.25">
      <c r="A23" s="109" t="s">
        <v>258</v>
      </c>
      <c r="B23" s="78" t="s">
        <v>5</v>
      </c>
      <c r="C23" s="77">
        <v>2021</v>
      </c>
      <c r="D23" s="24">
        <v>244</v>
      </c>
      <c r="E23" s="24">
        <v>78</v>
      </c>
      <c r="F23" s="25">
        <v>0.32</v>
      </c>
      <c r="G23" s="25">
        <v>0.23169999999999999</v>
      </c>
    </row>
    <row r="24" spans="1:7" ht="34.5" customHeight="1" x14ac:dyDescent="0.25">
      <c r="A24" s="109"/>
      <c r="B24" s="79" t="s">
        <v>6</v>
      </c>
      <c r="C24" s="77">
        <v>2021</v>
      </c>
      <c r="D24" s="24">
        <v>71</v>
      </c>
      <c r="E24" s="24">
        <v>15</v>
      </c>
      <c r="F24" s="25">
        <v>0.21</v>
      </c>
      <c r="G24" s="25">
        <v>0.20180000000000001</v>
      </c>
    </row>
  </sheetData>
  <mergeCells count="6">
    <mergeCell ref="A23:A24"/>
    <mergeCell ref="A4:B4"/>
    <mergeCell ref="A1:F1"/>
    <mergeCell ref="B5:B13"/>
    <mergeCell ref="B14:B22"/>
    <mergeCell ref="A5: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activeCell="E21" sqref="E21"/>
    </sheetView>
  </sheetViews>
  <sheetFormatPr defaultRowHeight="15" x14ac:dyDescent="0.25"/>
  <cols>
    <col min="1" max="1" width="13.5703125" customWidth="1"/>
    <col min="3" max="3" width="8.28515625" customWidth="1"/>
    <col min="5" max="5" width="8.28515625" customWidth="1"/>
    <col min="7" max="7" width="8.42578125" customWidth="1"/>
    <col min="8" max="8" width="9" customWidth="1"/>
    <col min="9" max="9" width="6.140625" customWidth="1"/>
    <col min="10" max="10" width="7" customWidth="1"/>
    <col min="11" max="11" width="17.7109375" customWidth="1"/>
  </cols>
  <sheetData>
    <row r="1" spans="1:11" x14ac:dyDescent="0.25">
      <c r="A1" s="116" t="s">
        <v>235</v>
      </c>
      <c r="B1" s="116"/>
      <c r="C1" s="116"/>
      <c r="D1" s="116"/>
      <c r="E1" s="116"/>
      <c r="F1" s="116"/>
      <c r="G1" s="116"/>
      <c r="H1" s="116"/>
      <c r="I1" s="116"/>
      <c r="J1" s="116"/>
      <c r="K1" s="116"/>
    </row>
    <row r="2" spans="1:11" x14ac:dyDescent="0.25">
      <c r="A2" s="1" t="s">
        <v>256</v>
      </c>
      <c r="B2" s="98"/>
      <c r="C2" s="98"/>
      <c r="D2" s="98"/>
      <c r="E2" s="98"/>
      <c r="F2" s="98"/>
      <c r="G2" s="98"/>
      <c r="H2" s="98"/>
      <c r="I2" s="98"/>
      <c r="J2" s="98"/>
      <c r="K2" s="98"/>
    </row>
    <row r="3" spans="1:11" x14ac:dyDescent="0.25">
      <c r="A3" s="2"/>
      <c r="B3" s="2"/>
      <c r="C3" s="2"/>
      <c r="D3" s="2"/>
      <c r="E3" s="2"/>
      <c r="F3" s="2"/>
      <c r="G3" s="2"/>
      <c r="H3" s="2"/>
      <c r="I3" s="2"/>
      <c r="J3" s="2"/>
      <c r="K3" s="2"/>
    </row>
    <row r="4" spans="1:11" x14ac:dyDescent="0.25">
      <c r="A4" s="117" t="s">
        <v>7</v>
      </c>
      <c r="B4" s="118" t="s">
        <v>8</v>
      </c>
      <c r="C4" s="119"/>
      <c r="D4" s="119"/>
      <c r="E4" s="120"/>
      <c r="F4" s="121" t="s">
        <v>9</v>
      </c>
      <c r="G4" s="121"/>
      <c r="H4" s="121"/>
      <c r="I4" s="121"/>
      <c r="J4" s="117" t="s">
        <v>10</v>
      </c>
    </row>
    <row r="5" spans="1:11" ht="60" x14ac:dyDescent="0.25">
      <c r="A5" s="117"/>
      <c r="B5" s="59" t="s">
        <v>120</v>
      </c>
      <c r="C5" s="59" t="s">
        <v>117</v>
      </c>
      <c r="D5" s="59" t="s">
        <v>118</v>
      </c>
      <c r="E5" s="59" t="s">
        <v>119</v>
      </c>
      <c r="F5" s="59" t="s">
        <v>120</v>
      </c>
      <c r="G5" s="59" t="s">
        <v>117</v>
      </c>
      <c r="H5" s="59" t="s">
        <v>118</v>
      </c>
      <c r="I5" s="59" t="s">
        <v>11</v>
      </c>
      <c r="J5" s="117"/>
    </row>
    <row r="6" spans="1:11" x14ac:dyDescent="0.25">
      <c r="A6" s="15">
        <v>2014</v>
      </c>
      <c r="B6" s="16">
        <v>13</v>
      </c>
      <c r="C6" s="16">
        <v>13</v>
      </c>
      <c r="D6" s="16">
        <v>16</v>
      </c>
      <c r="E6" s="16">
        <f>SUM(B6:D6)</f>
        <v>42</v>
      </c>
      <c r="F6" s="17">
        <v>3.5828057800000002</v>
      </c>
      <c r="G6" s="17">
        <v>2.0161396799999998</v>
      </c>
      <c r="H6" s="17">
        <v>1.6908016499999998</v>
      </c>
      <c r="I6" s="80">
        <v>7.2897471100000004</v>
      </c>
      <c r="J6" s="83">
        <v>35</v>
      </c>
      <c r="K6" s="81"/>
    </row>
    <row r="7" spans="1:11" x14ac:dyDescent="0.25">
      <c r="A7" s="15">
        <v>2015</v>
      </c>
      <c r="B7" s="16">
        <v>62</v>
      </c>
      <c r="C7" s="16">
        <v>48</v>
      </c>
      <c r="D7" s="16">
        <v>34</v>
      </c>
      <c r="E7" s="16">
        <f t="shared" ref="E7:E13" si="0">SUM(B7:D7)</f>
        <v>144</v>
      </c>
      <c r="F7" s="17">
        <v>24.909138110000004</v>
      </c>
      <c r="G7" s="17">
        <v>11.793611619999998</v>
      </c>
      <c r="H7" s="17">
        <v>7.3837831100000004</v>
      </c>
      <c r="I7" s="80">
        <v>44.08653283999999</v>
      </c>
      <c r="J7" s="83">
        <v>113</v>
      </c>
      <c r="K7" s="81"/>
    </row>
    <row r="8" spans="1:11" x14ac:dyDescent="0.25">
      <c r="A8" s="15">
        <v>2016</v>
      </c>
      <c r="B8" s="16">
        <v>38</v>
      </c>
      <c r="C8" s="16">
        <v>22</v>
      </c>
      <c r="D8" s="16">
        <v>22</v>
      </c>
      <c r="E8" s="16">
        <f t="shared" si="0"/>
        <v>82</v>
      </c>
      <c r="F8" s="17">
        <v>7.9680570399999988</v>
      </c>
      <c r="G8" s="17">
        <v>7.5748464999999996</v>
      </c>
      <c r="H8" s="17">
        <v>1.55455075</v>
      </c>
      <c r="I8" s="80">
        <v>17.097454289999998</v>
      </c>
      <c r="J8" s="63">
        <v>65</v>
      </c>
      <c r="K8" s="81"/>
    </row>
    <row r="9" spans="1:11" x14ac:dyDescent="0.25">
      <c r="A9" s="15">
        <v>2017</v>
      </c>
      <c r="B9" s="16">
        <v>30</v>
      </c>
      <c r="C9" s="16">
        <v>45</v>
      </c>
      <c r="D9" s="16">
        <v>35</v>
      </c>
      <c r="E9" s="16">
        <f t="shared" si="0"/>
        <v>110</v>
      </c>
      <c r="F9" s="17">
        <v>7.16810554</v>
      </c>
      <c r="G9" s="17">
        <v>11.529165189999999</v>
      </c>
      <c r="H9" s="17">
        <v>4.5712712</v>
      </c>
      <c r="I9" s="80">
        <v>23.268541929999994</v>
      </c>
      <c r="J9" s="83">
        <v>76</v>
      </c>
      <c r="K9" s="82"/>
    </row>
    <row r="10" spans="1:11" x14ac:dyDescent="0.25">
      <c r="A10" s="15">
        <v>2018</v>
      </c>
      <c r="B10" s="16">
        <v>47</v>
      </c>
      <c r="C10" s="16">
        <v>42</v>
      </c>
      <c r="D10" s="16">
        <v>34</v>
      </c>
      <c r="E10" s="16">
        <f t="shared" si="0"/>
        <v>123</v>
      </c>
      <c r="F10" s="17">
        <v>21.081223770000001</v>
      </c>
      <c r="G10" s="17">
        <v>22.644837030000001</v>
      </c>
      <c r="H10" s="17">
        <v>4.0304777700000001</v>
      </c>
      <c r="I10" s="80">
        <v>47.756538570000004</v>
      </c>
      <c r="J10" s="83">
        <v>100</v>
      </c>
      <c r="K10" s="82"/>
    </row>
    <row r="11" spans="1:11" x14ac:dyDescent="0.25">
      <c r="A11" s="15">
        <v>2019</v>
      </c>
      <c r="B11" s="16">
        <v>62</v>
      </c>
      <c r="C11" s="16">
        <v>40</v>
      </c>
      <c r="D11" s="16">
        <v>46</v>
      </c>
      <c r="E11" s="16">
        <f t="shared" si="0"/>
        <v>148</v>
      </c>
      <c r="F11" s="17">
        <v>37.298826679999998</v>
      </c>
      <c r="G11" s="17">
        <v>7.1763795099999994</v>
      </c>
      <c r="H11" s="17">
        <v>5.2066361600000004</v>
      </c>
      <c r="I11" s="80">
        <v>49.681842350000004</v>
      </c>
      <c r="J11" s="83">
        <v>118</v>
      </c>
      <c r="K11" s="82"/>
    </row>
    <row r="12" spans="1:11" x14ac:dyDescent="0.25">
      <c r="A12" s="15">
        <v>2020</v>
      </c>
      <c r="B12" s="16">
        <v>82</v>
      </c>
      <c r="C12" s="16">
        <v>44</v>
      </c>
      <c r="D12" s="16">
        <v>41</v>
      </c>
      <c r="E12" s="16">
        <f t="shared" si="0"/>
        <v>167</v>
      </c>
      <c r="F12" s="17">
        <v>28.241279069999997</v>
      </c>
      <c r="G12" s="17">
        <v>16.948884829999997</v>
      </c>
      <c r="H12" s="17">
        <v>5.3493414900000005</v>
      </c>
      <c r="I12" s="80">
        <v>50.539505390000009</v>
      </c>
      <c r="J12" s="83">
        <v>129</v>
      </c>
      <c r="K12" s="82"/>
    </row>
    <row r="13" spans="1:11" x14ac:dyDescent="0.25">
      <c r="A13" s="15">
        <v>2021</v>
      </c>
      <c r="B13" s="16">
        <v>39</v>
      </c>
      <c r="C13" s="16">
        <v>21</v>
      </c>
      <c r="D13" s="16">
        <v>30</v>
      </c>
      <c r="E13" s="16">
        <f t="shared" si="0"/>
        <v>90</v>
      </c>
      <c r="F13" s="17">
        <v>12.60614543</v>
      </c>
      <c r="G13" s="17">
        <v>13.635722250000001</v>
      </c>
      <c r="H13" s="17">
        <v>9.4422044499999984</v>
      </c>
      <c r="I13" s="80">
        <v>35.684072129999997</v>
      </c>
      <c r="J13" s="83">
        <v>66</v>
      </c>
      <c r="K13" s="82"/>
    </row>
    <row r="14" spans="1:11" x14ac:dyDescent="0.25">
      <c r="A14" s="19" t="s">
        <v>233</v>
      </c>
      <c r="B14" s="20">
        <v>373</v>
      </c>
      <c r="C14" s="20">
        <v>275</v>
      </c>
      <c r="D14" s="20">
        <v>258</v>
      </c>
      <c r="E14" s="20">
        <f>SUM(E6:E13)</f>
        <v>906</v>
      </c>
      <c r="F14" s="18">
        <v>142.85558142000008</v>
      </c>
      <c r="G14" s="18">
        <v>93.319586609999988</v>
      </c>
      <c r="H14" s="18">
        <v>39.229066580000008</v>
      </c>
      <c r="I14" s="80">
        <v>275.40423461000006</v>
      </c>
      <c r="J14" s="84">
        <v>702</v>
      </c>
      <c r="K14" s="82"/>
    </row>
    <row r="15" spans="1:11" ht="24" x14ac:dyDescent="0.25">
      <c r="A15" s="21" t="s">
        <v>234</v>
      </c>
      <c r="B15" s="22">
        <f>B14/E14</f>
        <v>0.41169977924944812</v>
      </c>
      <c r="C15" s="22">
        <f>C14/E14</f>
        <v>0.30353200883002207</v>
      </c>
      <c r="D15" s="22">
        <f>D14/E14</f>
        <v>0.28476821192052981</v>
      </c>
      <c r="E15" s="22">
        <v>1</v>
      </c>
      <c r="F15" s="23">
        <v>0.59770389198109941</v>
      </c>
      <c r="G15" s="23">
        <v>0.39044662840912508</v>
      </c>
      <c r="H15" s="23">
        <v>0.16413335440297333</v>
      </c>
      <c r="I15" s="57">
        <v>1</v>
      </c>
      <c r="J15" s="85"/>
    </row>
  </sheetData>
  <mergeCells count="5">
    <mergeCell ref="A1:K1"/>
    <mergeCell ref="A4:A5"/>
    <mergeCell ref="B4:E4"/>
    <mergeCell ref="F4:I4"/>
    <mergeCell ref="J4: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5"/>
  <sheetViews>
    <sheetView workbookViewId="0">
      <selection activeCell="M14" sqref="M14"/>
    </sheetView>
  </sheetViews>
  <sheetFormatPr defaultRowHeight="15" x14ac:dyDescent="0.25"/>
  <cols>
    <col min="1" max="1" width="3.7109375" customWidth="1"/>
    <col min="2" max="2" width="22.140625" customWidth="1"/>
    <col min="3" max="3" width="15.42578125" customWidth="1"/>
    <col min="4" max="4" width="10.85546875" customWidth="1"/>
    <col min="5" max="5" width="10.140625" customWidth="1"/>
    <col min="6" max="6" width="12.28515625" customWidth="1"/>
    <col min="7" max="7" width="11.7109375" customWidth="1"/>
    <col min="8" max="8" width="16.7109375" customWidth="1"/>
    <col min="9" max="9" width="16.42578125" customWidth="1"/>
    <col min="10" max="10" width="16.5703125" customWidth="1"/>
    <col min="11" max="11" width="9.5703125" bestFit="1" customWidth="1"/>
    <col min="12" max="12" width="12.42578125" customWidth="1"/>
    <col min="14" max="14" width="9.85546875" customWidth="1"/>
    <col min="15" max="15" width="16.140625" customWidth="1"/>
    <col min="16" max="16" width="12" customWidth="1"/>
    <col min="18" max="18" width="13.140625" customWidth="1"/>
    <col min="19" max="19" width="32.28515625" customWidth="1"/>
    <col min="20" max="20" width="8" customWidth="1"/>
    <col min="21" max="27" width="14.140625" customWidth="1"/>
    <col min="28" max="40" width="6" customWidth="1"/>
    <col min="41" max="46" width="7" customWidth="1"/>
    <col min="47" max="47" width="11.28515625" customWidth="1"/>
    <col min="48" max="48" width="21.85546875" bestFit="1" customWidth="1"/>
    <col min="49" max="49" width="13.85546875" bestFit="1" customWidth="1"/>
    <col min="50" max="50" width="21.85546875" bestFit="1" customWidth="1"/>
    <col min="51" max="51" width="13.85546875" bestFit="1" customWidth="1"/>
    <col min="52" max="52" width="21.85546875" bestFit="1" customWidth="1"/>
    <col min="53" max="53" width="13.85546875" bestFit="1" customWidth="1"/>
    <col min="54" max="54" width="21.85546875" bestFit="1" customWidth="1"/>
    <col min="55" max="55" width="13.85546875" bestFit="1" customWidth="1"/>
    <col min="56" max="56" width="21.85546875" bestFit="1" customWidth="1"/>
    <col min="57" max="57" width="13.85546875" bestFit="1" customWidth="1"/>
    <col min="58" max="58" width="21.85546875" bestFit="1" customWidth="1"/>
    <col min="59" max="59" width="13.85546875" bestFit="1" customWidth="1"/>
    <col min="60" max="60" width="20.7109375" bestFit="1" customWidth="1"/>
    <col min="61" max="61" width="13.85546875" bestFit="1" customWidth="1"/>
    <col min="62" max="62" width="19.7109375" bestFit="1" customWidth="1"/>
    <col min="63" max="63" width="13.85546875" bestFit="1" customWidth="1"/>
    <col min="64" max="64" width="21.85546875" bestFit="1" customWidth="1"/>
    <col min="65" max="65" width="13.85546875" bestFit="1" customWidth="1"/>
    <col min="66" max="66" width="21.85546875" bestFit="1" customWidth="1"/>
    <col min="67" max="67" width="13.85546875" bestFit="1" customWidth="1"/>
    <col min="68" max="68" width="21.85546875" bestFit="1" customWidth="1"/>
    <col min="69" max="69" width="13.85546875" bestFit="1" customWidth="1"/>
    <col min="70" max="70" width="21.85546875" bestFit="1" customWidth="1"/>
    <col min="71" max="71" width="13.85546875" bestFit="1" customWidth="1"/>
    <col min="72" max="72" width="21.85546875" bestFit="1" customWidth="1"/>
    <col min="73" max="73" width="13.85546875" bestFit="1" customWidth="1"/>
    <col min="74" max="74" width="21.85546875" bestFit="1" customWidth="1"/>
    <col min="75" max="75" width="11.28515625" bestFit="1" customWidth="1"/>
  </cols>
  <sheetData>
    <row r="1" spans="1:15" x14ac:dyDescent="0.25">
      <c r="A1" s="122" t="s">
        <v>122</v>
      </c>
      <c r="B1" s="122"/>
      <c r="C1" s="122"/>
      <c r="D1" s="122"/>
      <c r="E1" s="122"/>
      <c r="F1" s="122"/>
      <c r="G1" s="122"/>
    </row>
    <row r="2" spans="1:15" x14ac:dyDescent="0.25">
      <c r="A2" s="7" t="s">
        <v>257</v>
      </c>
      <c r="B2" s="99"/>
      <c r="C2" s="99"/>
      <c r="D2" s="99"/>
      <c r="E2" s="99"/>
      <c r="F2" s="99"/>
      <c r="G2" s="99"/>
    </row>
    <row r="4" spans="1:15" ht="82.5" customHeight="1" x14ac:dyDescent="0.25">
      <c r="A4" s="30"/>
      <c r="B4" s="30" t="s">
        <v>12</v>
      </c>
      <c r="C4" s="30" t="s">
        <v>13</v>
      </c>
      <c r="D4" s="30" t="s">
        <v>14</v>
      </c>
      <c r="E4" s="30" t="s">
        <v>15</v>
      </c>
      <c r="F4" s="30" t="s">
        <v>16</v>
      </c>
      <c r="G4" s="30" t="s">
        <v>17</v>
      </c>
    </row>
    <row r="5" spans="1:15" ht="12" customHeight="1" x14ac:dyDescent="0.25">
      <c r="A5" s="31">
        <v>1</v>
      </c>
      <c r="B5" s="91" t="s">
        <v>18</v>
      </c>
      <c r="C5" s="92">
        <v>0.18923073109056202</v>
      </c>
      <c r="D5" s="103">
        <v>434.4756815628341</v>
      </c>
      <c r="E5" s="104">
        <v>0.66541843316451943</v>
      </c>
      <c r="F5" s="105">
        <v>1.8106996281201129</v>
      </c>
      <c r="G5" s="105">
        <v>1.8738434833374933</v>
      </c>
      <c r="O5" s="62"/>
    </row>
    <row r="6" spans="1:15" ht="12" customHeight="1" x14ac:dyDescent="0.25">
      <c r="A6" s="31">
        <v>2</v>
      </c>
      <c r="B6" s="91" t="s">
        <v>20</v>
      </c>
      <c r="C6" s="92">
        <v>0.17474308148262191</v>
      </c>
      <c r="D6" s="103">
        <v>548.74690605721844</v>
      </c>
      <c r="E6" s="104">
        <v>0.24872197438204829</v>
      </c>
      <c r="F6" s="105">
        <v>0.82311154450159119</v>
      </c>
      <c r="G6" s="105">
        <v>0.84001336939361726</v>
      </c>
      <c r="O6" s="62"/>
    </row>
    <row r="7" spans="1:15" ht="12" customHeight="1" x14ac:dyDescent="0.25">
      <c r="A7" s="31">
        <v>3</v>
      </c>
      <c r="B7" s="91" t="s">
        <v>21</v>
      </c>
      <c r="C7" s="92">
        <v>0.17268128764723756</v>
      </c>
      <c r="D7" s="103">
        <v>535.39763463240433</v>
      </c>
      <c r="E7" s="104">
        <v>0.57256455128795558</v>
      </c>
      <c r="F7" s="105">
        <v>1.7859845526693015</v>
      </c>
      <c r="G7" s="105">
        <v>1.9496967394270459</v>
      </c>
      <c r="O7" s="62"/>
    </row>
    <row r="8" spans="1:15" ht="12" customHeight="1" x14ac:dyDescent="0.25">
      <c r="A8" s="31">
        <v>4</v>
      </c>
      <c r="B8" s="91" t="s">
        <v>19</v>
      </c>
      <c r="C8" s="92">
        <v>0.17325594983056128</v>
      </c>
      <c r="D8" s="103">
        <v>476.66967910411245</v>
      </c>
      <c r="E8" s="104">
        <v>0.4862863204151987</v>
      </c>
      <c r="F8" s="105">
        <v>1.3297357268959309</v>
      </c>
      <c r="G8" s="105">
        <v>1.3135902121209939</v>
      </c>
      <c r="O8" s="62"/>
    </row>
    <row r="9" spans="1:15" ht="12" customHeight="1" x14ac:dyDescent="0.25">
      <c r="A9" s="31">
        <v>5</v>
      </c>
      <c r="B9" s="91" t="s">
        <v>22</v>
      </c>
      <c r="C9" s="92">
        <v>0.16844227425738911</v>
      </c>
      <c r="D9" s="103">
        <v>538.61819396885028</v>
      </c>
      <c r="E9" s="104">
        <v>0.2399217212450937</v>
      </c>
      <c r="F9" s="105">
        <v>0.81088461227105801</v>
      </c>
      <c r="G9" s="105">
        <v>0.81986949813924326</v>
      </c>
      <c r="O9" s="62"/>
    </row>
    <row r="10" spans="1:15" ht="12" customHeight="1" x14ac:dyDescent="0.25">
      <c r="A10" s="31">
        <v>6</v>
      </c>
      <c r="B10" s="91" t="s">
        <v>23</v>
      </c>
      <c r="C10" s="92">
        <v>0.16539284622439621</v>
      </c>
      <c r="D10" s="103">
        <v>434.93634914399263</v>
      </c>
      <c r="E10" s="104">
        <v>1.0463851567498401</v>
      </c>
      <c r="F10" s="105">
        <v>0.85631877689609526</v>
      </c>
      <c r="G10" s="105">
        <v>2.2535381481061321</v>
      </c>
      <c r="O10" s="62"/>
    </row>
    <row r="11" spans="1:15" ht="12" customHeight="1" x14ac:dyDescent="0.25">
      <c r="A11" s="31">
        <v>7</v>
      </c>
      <c r="B11" s="91" t="s">
        <v>28</v>
      </c>
      <c r="C11" s="92">
        <v>0.15286586214437664</v>
      </c>
      <c r="D11" s="103">
        <v>546.467653074547</v>
      </c>
      <c r="E11" s="104">
        <v>0.31687203910896078</v>
      </c>
      <c r="F11" s="105">
        <v>0.84685471380424249</v>
      </c>
      <c r="G11" s="105">
        <v>0.88422822827288272</v>
      </c>
      <c r="O11" s="62"/>
    </row>
    <row r="12" spans="1:15" ht="12" customHeight="1" x14ac:dyDescent="0.25">
      <c r="A12" s="31">
        <v>8</v>
      </c>
      <c r="B12" s="91" t="s">
        <v>24</v>
      </c>
      <c r="C12" s="92">
        <v>0.15367664508255077</v>
      </c>
      <c r="D12" s="103">
        <v>591.94627262941935</v>
      </c>
      <c r="E12" s="104">
        <v>0.37514148723753321</v>
      </c>
      <c r="F12" s="105">
        <v>1.3238842324126303</v>
      </c>
      <c r="G12" s="105">
        <v>1.0533885494822932</v>
      </c>
      <c r="O12" s="62"/>
    </row>
    <row r="13" spans="1:15" ht="12" customHeight="1" x14ac:dyDescent="0.25">
      <c r="A13" s="100">
        <v>9</v>
      </c>
      <c r="B13" s="101" t="s">
        <v>131</v>
      </c>
      <c r="C13" s="102">
        <v>0.15492482590928186</v>
      </c>
      <c r="D13" s="106">
        <v>497.04101955041909</v>
      </c>
      <c r="E13" s="107">
        <v>0.41856876349807132</v>
      </c>
      <c r="F13" s="108">
        <v>1.0391082195430279</v>
      </c>
      <c r="G13" s="108">
        <v>1.0904826057898929</v>
      </c>
      <c r="O13" s="62"/>
    </row>
    <row r="14" spans="1:15" ht="12" customHeight="1" x14ac:dyDescent="0.25">
      <c r="A14" s="31">
        <v>10</v>
      </c>
      <c r="B14" s="91" t="s">
        <v>29</v>
      </c>
      <c r="C14" s="92">
        <v>0.15514269297069527</v>
      </c>
      <c r="D14" s="103">
        <v>365.68015455947335</v>
      </c>
      <c r="E14" s="104">
        <v>0.24569411764705881</v>
      </c>
      <c r="F14" s="105">
        <v>0.5899842539728456</v>
      </c>
      <c r="G14" s="105">
        <v>0.4108205096338125</v>
      </c>
      <c r="O14" s="62"/>
    </row>
    <row r="15" spans="1:15" ht="12" customHeight="1" x14ac:dyDescent="0.25">
      <c r="A15" s="100">
        <v>11</v>
      </c>
      <c r="B15" s="101" t="s">
        <v>133</v>
      </c>
      <c r="C15" s="102">
        <v>0.15246684986576969</v>
      </c>
      <c r="D15" s="106">
        <v>481.3395965844154</v>
      </c>
      <c r="E15" s="107">
        <v>0.40707974387161516</v>
      </c>
      <c r="F15" s="108">
        <v>1</v>
      </c>
      <c r="G15" s="108">
        <v>1</v>
      </c>
      <c r="O15" s="62"/>
    </row>
    <row r="16" spans="1:15" ht="12" customHeight="1" x14ac:dyDescent="0.25">
      <c r="A16" s="31">
        <v>12</v>
      </c>
      <c r="B16" s="91" t="s">
        <v>25</v>
      </c>
      <c r="C16" s="92">
        <v>0.15103405055358263</v>
      </c>
      <c r="D16" s="103">
        <v>560.15787042073293</v>
      </c>
      <c r="E16" s="104">
        <v>0.53580622775402387</v>
      </c>
      <c r="F16" s="105">
        <v>1.5481622033277394</v>
      </c>
      <c r="G16" s="105">
        <v>1.4116923143411051</v>
      </c>
      <c r="O16" s="62"/>
    </row>
    <row r="17" spans="1:15" ht="12" customHeight="1" x14ac:dyDescent="0.25">
      <c r="A17" s="31">
        <v>13</v>
      </c>
      <c r="B17" s="91" t="s">
        <v>26</v>
      </c>
      <c r="C17" s="92">
        <v>0.1481874546165447</v>
      </c>
      <c r="D17" s="103">
        <v>527.16252604088731</v>
      </c>
      <c r="E17" s="104">
        <v>0.76063219611675237</v>
      </c>
      <c r="F17" s="105">
        <v>0.8975733007058222</v>
      </c>
      <c r="G17" s="105">
        <v>1.783742581023972</v>
      </c>
      <c r="O17" s="62"/>
    </row>
    <row r="18" spans="1:15" ht="12" customHeight="1" x14ac:dyDescent="0.25">
      <c r="A18" s="31">
        <v>14</v>
      </c>
      <c r="B18" s="91" t="s">
        <v>30</v>
      </c>
      <c r="C18" s="92">
        <v>0.14153595067549188</v>
      </c>
      <c r="D18" s="103">
        <v>610.00635527473662</v>
      </c>
      <c r="E18" s="104">
        <v>0.55167066826730693</v>
      </c>
      <c r="F18" s="105">
        <v>1.7275410265280962</v>
      </c>
      <c r="G18" s="105">
        <v>1.3595878188165869</v>
      </c>
      <c r="O18" s="62"/>
    </row>
    <row r="19" spans="1:15" ht="12" customHeight="1" x14ac:dyDescent="0.25">
      <c r="A19" s="31">
        <v>15</v>
      </c>
      <c r="B19" s="91" t="s">
        <v>31</v>
      </c>
      <c r="C19" s="92">
        <v>0.14305725001129638</v>
      </c>
      <c r="D19" s="103">
        <v>434.75752253430329</v>
      </c>
      <c r="E19" s="104">
        <v>0.76857627071554591</v>
      </c>
      <c r="F19" s="105">
        <v>1.352244763742565</v>
      </c>
      <c r="G19" s="105">
        <v>1.5333606167476774</v>
      </c>
      <c r="O19" s="62"/>
    </row>
    <row r="20" spans="1:15" ht="12" customHeight="1" x14ac:dyDescent="0.25">
      <c r="A20" s="31">
        <v>16</v>
      </c>
      <c r="B20" s="91" t="s">
        <v>33</v>
      </c>
      <c r="C20" s="92">
        <v>0.13960639606396064</v>
      </c>
      <c r="D20" s="103">
        <v>317.85935281672829</v>
      </c>
      <c r="E20" s="104">
        <v>1.7316293929712461</v>
      </c>
      <c r="F20" s="105">
        <v>0.76734661974056895</v>
      </c>
      <c r="G20" s="105">
        <v>1.5055075432180152</v>
      </c>
      <c r="O20" s="62"/>
    </row>
    <row r="21" spans="1:15" ht="12" customHeight="1" x14ac:dyDescent="0.25">
      <c r="A21" s="100">
        <v>17</v>
      </c>
      <c r="B21" s="101" t="s">
        <v>34</v>
      </c>
      <c r="C21" s="102">
        <v>0.13751738525730181</v>
      </c>
      <c r="D21" s="106">
        <v>428.83193084840002</v>
      </c>
      <c r="E21" s="107">
        <v>1.1515515515515515</v>
      </c>
      <c r="F21" s="108">
        <v>2.5984323115159973</v>
      </c>
      <c r="G21" s="108">
        <v>1.8927078989082122</v>
      </c>
      <c r="O21" s="62"/>
    </row>
    <row r="22" spans="1:15" ht="12" customHeight="1" x14ac:dyDescent="0.25">
      <c r="A22" s="31">
        <v>18</v>
      </c>
      <c r="B22" s="91" t="s">
        <v>35</v>
      </c>
      <c r="C22" s="92">
        <v>0.13706896551724138</v>
      </c>
      <c r="D22" s="103">
        <v>329.44489225574711</v>
      </c>
      <c r="E22" s="104">
        <v>0.95814977973568283</v>
      </c>
      <c r="F22" s="105">
        <v>1.0292595839602263</v>
      </c>
      <c r="G22" s="105">
        <v>1.1394405522216706</v>
      </c>
      <c r="O22" s="62"/>
    </row>
    <row r="23" spans="1:15" ht="12" customHeight="1" x14ac:dyDescent="0.25">
      <c r="A23" s="31">
        <v>19</v>
      </c>
      <c r="B23" s="91" t="s">
        <v>39</v>
      </c>
      <c r="C23" s="92">
        <v>0.13605479452054794</v>
      </c>
      <c r="D23" s="103">
        <v>368.53726488876674</v>
      </c>
      <c r="E23" s="104">
        <v>0.15110117569133963</v>
      </c>
      <c r="F23" s="105">
        <v>0.3703331807268106</v>
      </c>
      <c r="G23" s="105">
        <v>0.21465209373433156</v>
      </c>
      <c r="O23" s="62"/>
    </row>
    <row r="24" spans="1:15" ht="12" customHeight="1" x14ac:dyDescent="0.25">
      <c r="A24" s="31">
        <v>20</v>
      </c>
      <c r="B24" s="91" t="s">
        <v>32</v>
      </c>
      <c r="C24" s="92">
        <v>0.13931888544891641</v>
      </c>
      <c r="D24" s="103">
        <v>365.72077799600737</v>
      </c>
      <c r="E24" s="104">
        <v>0.8844332983596489</v>
      </c>
      <c r="F24" s="105">
        <v>2.4527413239401179</v>
      </c>
      <c r="G24" s="105">
        <v>1.5090278466485358</v>
      </c>
      <c r="O24" s="62"/>
    </row>
    <row r="25" spans="1:15" ht="12" customHeight="1" x14ac:dyDescent="0.25">
      <c r="A25" s="31">
        <v>21</v>
      </c>
      <c r="B25" s="91" t="s">
        <v>42</v>
      </c>
      <c r="C25" s="92">
        <v>0.13295964125560539</v>
      </c>
      <c r="D25" s="103">
        <v>407.63264392376686</v>
      </c>
      <c r="E25" s="104">
        <v>0.26270837014784709</v>
      </c>
      <c r="F25" s="105">
        <v>0.39477010731518825</v>
      </c>
      <c r="G25" s="105">
        <v>0.28691593219624983</v>
      </c>
      <c r="O25" s="62"/>
    </row>
    <row r="26" spans="1:15" ht="12" customHeight="1" x14ac:dyDescent="0.25">
      <c r="A26" s="31">
        <v>22</v>
      </c>
      <c r="B26" s="91" t="s">
        <v>36</v>
      </c>
      <c r="C26" s="92">
        <v>0.13554776150195996</v>
      </c>
      <c r="D26" s="103">
        <v>292.33725813905528</v>
      </c>
      <c r="E26" s="104">
        <v>0.54954648526077099</v>
      </c>
      <c r="F26" s="105">
        <v>0.66296778118559019</v>
      </c>
      <c r="G26" s="105">
        <v>0.54802070304130313</v>
      </c>
      <c r="O26" s="62"/>
    </row>
    <row r="27" spans="1:15" ht="12" customHeight="1" x14ac:dyDescent="0.25">
      <c r="A27" s="100">
        <v>23</v>
      </c>
      <c r="B27" s="101" t="s">
        <v>145</v>
      </c>
      <c r="C27" s="102">
        <v>0.13369234848948452</v>
      </c>
      <c r="D27" s="106">
        <v>355.54532905666747</v>
      </c>
      <c r="E27" s="107">
        <v>0.33369750559021433</v>
      </c>
      <c r="F27" s="108">
        <v>0.61687328222986226</v>
      </c>
      <c r="G27" s="108">
        <v>0.42207287007272132</v>
      </c>
      <c r="O27" s="62"/>
    </row>
    <row r="28" spans="1:15" ht="12" customHeight="1" x14ac:dyDescent="0.25">
      <c r="A28" s="31">
        <v>24</v>
      </c>
      <c r="B28" s="91" t="s">
        <v>38</v>
      </c>
      <c r="C28" s="92">
        <v>0.132381667918858</v>
      </c>
      <c r="D28" s="103">
        <v>373.43071349812197</v>
      </c>
      <c r="E28" s="104">
        <v>4.583333333333333</v>
      </c>
      <c r="F28" s="105">
        <v>3.5123732737344193</v>
      </c>
      <c r="G28" s="105">
        <v>7.3024832288710737</v>
      </c>
      <c r="O28" s="62"/>
    </row>
    <row r="29" spans="1:15" ht="12" customHeight="1" x14ac:dyDescent="0.25">
      <c r="A29" s="31">
        <v>25</v>
      </c>
      <c r="B29" s="76" t="s">
        <v>43</v>
      </c>
      <c r="C29" s="92">
        <v>0.1299671592775041</v>
      </c>
      <c r="D29" s="103">
        <v>443.49799207271792</v>
      </c>
      <c r="E29" s="104">
        <v>0.68161468437546635</v>
      </c>
      <c r="F29" s="105">
        <v>0.80973874171991922</v>
      </c>
      <c r="G29" s="105">
        <v>1.1867941969444313</v>
      </c>
      <c r="O29" s="62"/>
    </row>
    <row r="30" spans="1:15" ht="12" customHeight="1" x14ac:dyDescent="0.25">
      <c r="A30" s="31">
        <v>26</v>
      </c>
      <c r="B30" s="91" t="s">
        <v>40</v>
      </c>
      <c r="C30" s="92">
        <v>0.12982663514578408</v>
      </c>
      <c r="D30" s="103">
        <v>401.07931742848149</v>
      </c>
      <c r="E30" s="104">
        <v>0.50592034445640477</v>
      </c>
      <c r="F30" s="105">
        <v>1.4103355849735262</v>
      </c>
      <c r="G30" s="105">
        <v>0.79069338719064297</v>
      </c>
      <c r="O30" s="62"/>
    </row>
    <row r="31" spans="1:15" ht="12" customHeight="1" x14ac:dyDescent="0.25">
      <c r="A31" s="31">
        <v>27</v>
      </c>
      <c r="B31" s="91" t="s">
        <v>44</v>
      </c>
      <c r="C31" s="92">
        <v>0.12788279773156899</v>
      </c>
      <c r="D31" s="103">
        <v>389.47097621928197</v>
      </c>
      <c r="E31" s="104">
        <v>0.26924545107520043</v>
      </c>
      <c r="F31" s="105">
        <v>0.68964359095412542</v>
      </c>
      <c r="G31" s="105">
        <v>0.33643305030616311</v>
      </c>
      <c r="O31" s="62"/>
    </row>
    <row r="32" spans="1:15" ht="12" customHeight="1" x14ac:dyDescent="0.25">
      <c r="A32" s="31">
        <v>28</v>
      </c>
      <c r="B32" s="91" t="s">
        <v>41</v>
      </c>
      <c r="C32" s="92">
        <v>0.13001682287911559</v>
      </c>
      <c r="D32" s="103">
        <v>286.52389323239606</v>
      </c>
      <c r="E32" s="104">
        <v>0.4320872274143302</v>
      </c>
      <c r="F32" s="105">
        <v>0.54328827169378446</v>
      </c>
      <c r="G32" s="105">
        <v>0.36164161987524218</v>
      </c>
      <c r="O32" s="62"/>
    </row>
    <row r="33" spans="1:30" ht="12" customHeight="1" x14ac:dyDescent="0.25">
      <c r="A33" s="31">
        <v>29</v>
      </c>
      <c r="B33" s="91" t="s">
        <v>37</v>
      </c>
      <c r="C33" s="92">
        <v>0.13061876998307317</v>
      </c>
      <c r="D33" s="103">
        <v>305.37792590840689</v>
      </c>
      <c r="E33" s="104">
        <v>0.61291066282420748</v>
      </c>
      <c r="F33" s="105">
        <v>0.33606026402963179</v>
      </c>
      <c r="G33" s="105">
        <v>0.56710136497223784</v>
      </c>
      <c r="O33" s="62"/>
    </row>
    <row r="34" spans="1:30" ht="12" customHeight="1" x14ac:dyDescent="0.25">
      <c r="A34" s="31">
        <v>30</v>
      </c>
      <c r="B34" s="91" t="s">
        <v>45</v>
      </c>
      <c r="C34" s="92">
        <v>0.12664277180406214</v>
      </c>
      <c r="D34" s="103">
        <v>312.52250146505361</v>
      </c>
      <c r="E34" s="104">
        <v>0.39527744982290436</v>
      </c>
      <c r="F34" s="105">
        <v>0.71984409619575596</v>
      </c>
      <c r="G34" s="105">
        <v>0.34318739795186098</v>
      </c>
    </row>
    <row r="35" spans="1:30" ht="12" customHeight="1" x14ac:dyDescent="0.25">
      <c r="A35" s="31">
        <v>31</v>
      </c>
      <c r="B35" s="91" t="s">
        <v>46</v>
      </c>
      <c r="C35" s="92">
        <v>0.11899999999999999</v>
      </c>
      <c r="D35" s="103">
        <v>364.38509157029517</v>
      </c>
      <c r="E35" s="104">
        <v>0.99581231559912442</v>
      </c>
      <c r="F35" s="105">
        <v>2.0406690103300318</v>
      </c>
      <c r="G35" s="105">
        <v>1.2331939237552945</v>
      </c>
    </row>
    <row r="42" spans="1:30" ht="124.5" customHeight="1" x14ac:dyDescent="0.25">
      <c r="B42" t="s">
        <v>228</v>
      </c>
      <c r="C42" s="67" t="s">
        <v>193</v>
      </c>
      <c r="D42" s="67" t="s">
        <v>237</v>
      </c>
      <c r="E42" s="67" t="s">
        <v>200</v>
      </c>
      <c r="F42" s="67" t="s">
        <v>225</v>
      </c>
      <c r="G42" s="67" t="s">
        <v>240</v>
      </c>
      <c r="H42" s="67" t="s">
        <v>202</v>
      </c>
      <c r="I42" s="67" t="s">
        <v>231</v>
      </c>
      <c r="J42" s="67" t="s">
        <v>17</v>
      </c>
      <c r="K42" s="67" t="s">
        <v>238</v>
      </c>
      <c r="L42" s="67" t="s">
        <v>239</v>
      </c>
      <c r="O42" t="s">
        <v>123</v>
      </c>
      <c r="P42" t="s">
        <v>187</v>
      </c>
      <c r="Q42" t="s">
        <v>188</v>
      </c>
      <c r="R42" s="67" t="s">
        <v>185</v>
      </c>
      <c r="S42" s="67" t="s">
        <v>186</v>
      </c>
      <c r="U42" s="64" t="s">
        <v>153</v>
      </c>
      <c r="V42" t="s">
        <v>189</v>
      </c>
      <c r="W42" t="s">
        <v>190</v>
      </c>
      <c r="AB42" t="s">
        <v>191</v>
      </c>
      <c r="AC42" t="s">
        <v>192</v>
      </c>
    </row>
    <row r="43" spans="1:30" x14ac:dyDescent="0.25">
      <c r="A43" t="s">
        <v>19</v>
      </c>
      <c r="B43" t="s">
        <v>19</v>
      </c>
      <c r="C43" t="s">
        <v>154</v>
      </c>
      <c r="D43">
        <v>13964717040.699955</v>
      </c>
      <c r="E43" s="74">
        <v>28621</v>
      </c>
      <c r="F43" s="74">
        <f>VLOOKUP(A43,$B$92:$D$122,2,FALSE)</f>
        <v>52794</v>
      </c>
      <c r="G43" s="74">
        <v>397518.5</v>
      </c>
      <c r="H43" s="61">
        <f t="shared" ref="H43:H73" si="0">E43/F43</f>
        <v>0.542125999166572</v>
      </c>
      <c r="I43" s="87">
        <f t="shared" ref="I43:I73" si="1">D43/F43</f>
        <v>264513.33561957715</v>
      </c>
      <c r="J43" s="60">
        <f t="shared" ref="J43:J73" si="2">I43/$I$71</f>
        <v>1.180759856413782</v>
      </c>
      <c r="K43" s="86">
        <f>D43/G43</f>
        <v>35129.728655898922</v>
      </c>
      <c r="L43" s="60">
        <f>K43/$K$71</f>
        <v>1.1952727353401553</v>
      </c>
      <c r="O43" t="s">
        <v>19</v>
      </c>
      <c r="P43" t="s">
        <v>154</v>
      </c>
      <c r="Q43" t="s">
        <v>155</v>
      </c>
      <c r="R43">
        <v>15463149632.430199</v>
      </c>
      <c r="S43">
        <v>26539</v>
      </c>
      <c r="U43" s="65" t="s">
        <v>157</v>
      </c>
      <c r="V43" s="66">
        <v>91628</v>
      </c>
      <c r="W43" s="66">
        <v>39702652060.800247</v>
      </c>
      <c r="X43">
        <f>W43/V43</f>
        <v>433302.61558475846</v>
      </c>
      <c r="Y43">
        <f>X43/1000</f>
        <v>433.30261558475848</v>
      </c>
    </row>
    <row r="44" spans="1:30" x14ac:dyDescent="0.25">
      <c r="A44" t="s">
        <v>124</v>
      </c>
      <c r="B44" t="s">
        <v>18</v>
      </c>
      <c r="C44" t="s">
        <v>154</v>
      </c>
      <c r="D44">
        <v>20008473998.479958</v>
      </c>
      <c r="E44" s="74">
        <v>45131</v>
      </c>
      <c r="F44" s="74">
        <f t="shared" ref="F44:F70" si="3">VLOOKUP(A44,$B$92:$D$122,2,FALSE)</f>
        <v>60619</v>
      </c>
      <c r="G44" s="74">
        <v>478160.7</v>
      </c>
      <c r="H44" s="61">
        <f t="shared" si="0"/>
        <v>0.74450254870585131</v>
      </c>
      <c r="I44" s="87">
        <f t="shared" si="1"/>
        <v>330069.35116844485</v>
      </c>
      <c r="J44" s="60">
        <f t="shared" si="2"/>
        <v>1.4733950512527516</v>
      </c>
      <c r="K44" s="86">
        <f t="shared" ref="K44:K73" si="4">D44/G44</f>
        <v>41844.664353385706</v>
      </c>
      <c r="L44" s="60">
        <f t="shared" ref="L44:L73" si="5">K44/$K$71</f>
        <v>1.4237453101609272</v>
      </c>
      <c r="O44" t="s">
        <v>124</v>
      </c>
      <c r="P44" t="s">
        <v>154</v>
      </c>
      <c r="Q44" t="s">
        <v>156</v>
      </c>
      <c r="R44">
        <v>22235622956.84</v>
      </c>
      <c r="S44">
        <v>41217</v>
      </c>
      <c r="U44" s="65" t="s">
        <v>154</v>
      </c>
      <c r="V44" s="66">
        <v>808063</v>
      </c>
      <c r="W44" s="66">
        <v>493953734901.47638</v>
      </c>
      <c r="X44">
        <f t="shared" ref="X44:X45" si="6">W44/V44</f>
        <v>611281.21805041982</v>
      </c>
      <c r="Y44">
        <f t="shared" ref="Y44:Y45" si="7">X44/1000</f>
        <v>611.28121805041985</v>
      </c>
      <c r="AC44" t="s">
        <v>19</v>
      </c>
      <c r="AD44">
        <v>582.65758440145441</v>
      </c>
    </row>
    <row r="45" spans="1:30" x14ac:dyDescent="0.25">
      <c r="A45" t="s">
        <v>151</v>
      </c>
      <c r="B45" t="s">
        <v>45</v>
      </c>
      <c r="C45" t="s">
        <v>157</v>
      </c>
      <c r="D45">
        <v>2366772543.7400131</v>
      </c>
      <c r="E45" s="74">
        <v>7535</v>
      </c>
      <c r="F45" s="74">
        <f t="shared" si="3"/>
        <v>16940</v>
      </c>
      <c r="G45" s="74">
        <v>61558</v>
      </c>
      <c r="H45" s="61">
        <f t="shared" si="0"/>
        <v>0.44480519480519481</v>
      </c>
      <c r="I45" s="87">
        <f t="shared" si="1"/>
        <v>139715.02619480598</v>
      </c>
      <c r="J45" s="60">
        <f t="shared" si="2"/>
        <v>0.62367325973268306</v>
      </c>
      <c r="K45" s="86">
        <f t="shared" si="4"/>
        <v>38447.846644465593</v>
      </c>
      <c r="L45" s="60">
        <f t="shared" si="5"/>
        <v>1.3081701619961819</v>
      </c>
      <c r="O45" t="s">
        <v>151</v>
      </c>
      <c r="P45" t="s">
        <v>157</v>
      </c>
      <c r="Q45" t="s">
        <v>158</v>
      </c>
      <c r="R45">
        <v>2835726970.050005</v>
      </c>
      <c r="S45">
        <v>7121</v>
      </c>
      <c r="U45" s="65" t="s">
        <v>184</v>
      </c>
      <c r="V45" s="66">
        <v>899691</v>
      </c>
      <c r="W45" s="66">
        <v>533656386962.27661</v>
      </c>
      <c r="X45">
        <f t="shared" si="6"/>
        <v>593155.19101811247</v>
      </c>
      <c r="Y45">
        <f t="shared" si="7"/>
        <v>593.15519101811242</v>
      </c>
      <c r="AC45" t="s">
        <v>124</v>
      </c>
      <c r="AD45">
        <v>539.47698660358594</v>
      </c>
    </row>
    <row r="46" spans="1:30" x14ac:dyDescent="0.25">
      <c r="A46" t="s">
        <v>146</v>
      </c>
      <c r="B46" t="s">
        <v>38</v>
      </c>
      <c r="C46" t="s">
        <v>157</v>
      </c>
      <c r="D46">
        <v>2888025512.4299788</v>
      </c>
      <c r="E46" s="74">
        <v>7527</v>
      </c>
      <c r="F46" s="74">
        <f t="shared" si="3"/>
        <v>1452</v>
      </c>
      <c r="G46" s="74">
        <v>23009.9</v>
      </c>
      <c r="H46" s="61">
        <f t="shared" si="0"/>
        <v>5.1838842975206614</v>
      </c>
      <c r="I46" s="87">
        <f t="shared" si="1"/>
        <v>1988998.286797506</v>
      </c>
      <c r="J46" s="60">
        <f t="shared" si="2"/>
        <v>8.8786802602040993</v>
      </c>
      <c r="K46" s="86">
        <f t="shared" si="4"/>
        <v>125512.30176706455</v>
      </c>
      <c r="L46" s="60">
        <f t="shared" si="5"/>
        <v>4.2704978942889422</v>
      </c>
      <c r="O46" t="s">
        <v>146</v>
      </c>
      <c r="P46" t="s">
        <v>157</v>
      </c>
      <c r="Q46" t="s">
        <v>159</v>
      </c>
      <c r="R46">
        <v>3072521449.8899751</v>
      </c>
      <c r="S46">
        <v>7071</v>
      </c>
      <c r="AC46" t="s">
        <v>151</v>
      </c>
      <c r="AD46">
        <v>398.22033001685224</v>
      </c>
    </row>
    <row r="47" spans="1:30" x14ac:dyDescent="0.25">
      <c r="A47" t="s">
        <v>132</v>
      </c>
      <c r="B47" t="s">
        <v>29</v>
      </c>
      <c r="C47" t="s">
        <v>157</v>
      </c>
      <c r="D47">
        <v>4393350976.1999712</v>
      </c>
      <c r="E47" s="74">
        <v>11791</v>
      </c>
      <c r="F47" s="74">
        <f>VLOOKUP(A47,$B$92:$D$122,2,FALSE)</f>
        <v>42500</v>
      </c>
      <c r="G47" s="74">
        <v>225568.7</v>
      </c>
      <c r="H47" s="61">
        <f t="shared" si="0"/>
        <v>0.27743529411764706</v>
      </c>
      <c r="I47" s="87">
        <f t="shared" si="1"/>
        <v>103372.96414588168</v>
      </c>
      <c r="J47" s="60">
        <f t="shared" si="2"/>
        <v>0.46144609690871286</v>
      </c>
      <c r="K47" s="86">
        <f t="shared" si="4"/>
        <v>19476.775706026459</v>
      </c>
      <c r="L47" s="60">
        <f t="shared" si="5"/>
        <v>0.66268826616284682</v>
      </c>
      <c r="O47" t="s">
        <v>132</v>
      </c>
      <c r="P47" t="s">
        <v>154</v>
      </c>
      <c r="Q47" t="s">
        <v>160</v>
      </c>
      <c r="R47">
        <v>4786065929.079958</v>
      </c>
      <c r="S47">
        <v>10878</v>
      </c>
      <c r="AC47" t="s">
        <v>146</v>
      </c>
      <c r="AD47">
        <v>434.52431761985218</v>
      </c>
    </row>
    <row r="48" spans="1:30" x14ac:dyDescent="0.25">
      <c r="A48" t="s">
        <v>127</v>
      </c>
      <c r="B48" t="s">
        <v>22</v>
      </c>
      <c r="C48" t="s">
        <v>154</v>
      </c>
      <c r="D48">
        <v>65384679718.955482</v>
      </c>
      <c r="E48" s="74">
        <v>119356</v>
      </c>
      <c r="F48" s="74">
        <f t="shared" si="3"/>
        <v>450697</v>
      </c>
      <c r="G48" s="74">
        <v>3473350</v>
      </c>
      <c r="H48" s="61">
        <f t="shared" si="0"/>
        <v>0.26482537048172056</v>
      </c>
      <c r="I48" s="87">
        <f t="shared" si="1"/>
        <v>145074.58385335488</v>
      </c>
      <c r="J48" s="60">
        <f t="shared" si="2"/>
        <v>0.64759776439527983</v>
      </c>
      <c r="K48" s="86">
        <f t="shared" si="4"/>
        <v>18824.673505104722</v>
      </c>
      <c r="L48" s="60">
        <f t="shared" si="5"/>
        <v>0.64050079101745661</v>
      </c>
      <c r="O48" t="s">
        <v>127</v>
      </c>
      <c r="P48" t="s">
        <v>154</v>
      </c>
      <c r="Q48" t="s">
        <v>161</v>
      </c>
      <c r="R48">
        <v>72046402995.767715</v>
      </c>
      <c r="S48">
        <v>108028</v>
      </c>
      <c r="AC48" t="s">
        <v>132</v>
      </c>
      <c r="AD48">
        <v>439.97664359992257</v>
      </c>
    </row>
    <row r="49" spans="1:30" x14ac:dyDescent="0.25">
      <c r="A49" t="s">
        <v>135</v>
      </c>
      <c r="B49" t="s">
        <v>25</v>
      </c>
      <c r="C49" t="s">
        <v>154</v>
      </c>
      <c r="D49">
        <v>15123394846.410177</v>
      </c>
      <c r="E49" s="74">
        <v>26342</v>
      </c>
      <c r="F49" s="74">
        <f t="shared" si="3"/>
        <v>44671</v>
      </c>
      <c r="G49" s="74">
        <v>310475.59999999998</v>
      </c>
      <c r="H49" s="61">
        <f t="shared" si="0"/>
        <v>0.58968906001656551</v>
      </c>
      <c r="I49" s="87">
        <f t="shared" si="1"/>
        <v>338550.62224732328</v>
      </c>
      <c r="J49" s="60">
        <f t="shared" si="2"/>
        <v>1.5112545580252399</v>
      </c>
      <c r="K49" s="86">
        <f t="shared" si="4"/>
        <v>48710.413463763907</v>
      </c>
      <c r="L49" s="60">
        <f t="shared" si="5"/>
        <v>1.6573492414552551</v>
      </c>
      <c r="O49" t="s">
        <v>135</v>
      </c>
      <c r="P49" t="s">
        <v>154</v>
      </c>
      <c r="Q49" t="s">
        <v>162</v>
      </c>
      <c r="R49">
        <v>16919948757.740366</v>
      </c>
      <c r="S49">
        <v>23961</v>
      </c>
      <c r="U49" s="64" t="s">
        <v>153</v>
      </c>
      <c r="V49" t="s">
        <v>229</v>
      </c>
      <c r="W49" t="s">
        <v>230</v>
      </c>
      <c r="AC49" t="s">
        <v>127</v>
      </c>
      <c r="AD49">
        <v>666.92341796356243</v>
      </c>
    </row>
    <row r="50" spans="1:30" x14ac:dyDescent="0.25">
      <c r="A50" t="s">
        <v>139</v>
      </c>
      <c r="B50" t="s">
        <v>34</v>
      </c>
      <c r="C50" t="s">
        <v>157</v>
      </c>
      <c r="D50">
        <v>2752933776.7600064</v>
      </c>
      <c r="E50" s="74">
        <v>6393</v>
      </c>
      <c r="F50" s="74">
        <f t="shared" si="3"/>
        <v>4995</v>
      </c>
      <c r="G50" s="74">
        <v>27732.3</v>
      </c>
      <c r="H50" s="61">
        <f t="shared" si="0"/>
        <v>1.2798798798798798</v>
      </c>
      <c r="I50" s="87">
        <f t="shared" si="1"/>
        <v>551137.89324524649</v>
      </c>
      <c r="J50" s="60">
        <f t="shared" si="2"/>
        <v>2.460221894552705</v>
      </c>
      <c r="K50" s="86">
        <f t="shared" si="4"/>
        <v>99268.137758498444</v>
      </c>
      <c r="L50" s="60">
        <f t="shared" si="5"/>
        <v>3.3775523777295069</v>
      </c>
      <c r="O50" t="s">
        <v>139</v>
      </c>
      <c r="P50" t="s">
        <v>157</v>
      </c>
      <c r="Q50" t="s">
        <v>163</v>
      </c>
      <c r="R50">
        <v>3188095863.3400044</v>
      </c>
      <c r="S50">
        <v>6001</v>
      </c>
      <c r="U50" s="65" t="s">
        <v>157</v>
      </c>
      <c r="V50" s="66">
        <v>293817</v>
      </c>
      <c r="W50" s="66">
        <v>110812</v>
      </c>
      <c r="AC50" t="s">
        <v>135</v>
      </c>
      <c r="AD50">
        <v>706.14535110138831</v>
      </c>
    </row>
    <row r="51" spans="1:30" x14ac:dyDescent="0.25">
      <c r="A51" t="s">
        <v>142</v>
      </c>
      <c r="B51" t="s">
        <v>32</v>
      </c>
      <c r="C51" t="s">
        <v>154</v>
      </c>
      <c r="D51">
        <v>15603899158.430004</v>
      </c>
      <c r="E51" s="74">
        <v>39615</v>
      </c>
      <c r="F51" s="74">
        <f t="shared" si="3"/>
        <v>39077</v>
      </c>
      <c r="G51" s="74">
        <v>183250.4</v>
      </c>
      <c r="H51" s="61">
        <f t="shared" si="0"/>
        <v>1.0137676894336822</v>
      </c>
      <c r="I51" s="87">
        <f t="shared" si="1"/>
        <v>399311.59399211826</v>
      </c>
      <c r="J51" s="60">
        <f t="shared" si="2"/>
        <v>1.7824851789876865</v>
      </c>
      <c r="K51" s="86">
        <f t="shared" si="4"/>
        <v>85150.696306420097</v>
      </c>
      <c r="L51" s="60">
        <f t="shared" si="5"/>
        <v>2.8972129755748393</v>
      </c>
      <c r="O51" t="s">
        <v>142</v>
      </c>
      <c r="P51" t="s">
        <v>154</v>
      </c>
      <c r="Q51" t="s">
        <v>164</v>
      </c>
      <c r="R51">
        <v>16092915460.650105</v>
      </c>
      <c r="S51">
        <v>37348</v>
      </c>
      <c r="U51" s="65" t="s">
        <v>154</v>
      </c>
      <c r="V51" s="66">
        <v>1876657</v>
      </c>
      <c r="W51" s="66">
        <v>871741</v>
      </c>
      <c r="AC51" t="s">
        <v>139</v>
      </c>
      <c r="AD51">
        <v>531.26076709548477</v>
      </c>
    </row>
    <row r="52" spans="1:30" x14ac:dyDescent="0.25">
      <c r="A52" t="s">
        <v>138</v>
      </c>
      <c r="B52" t="s">
        <v>31</v>
      </c>
      <c r="C52" t="s">
        <v>154</v>
      </c>
      <c r="D52">
        <v>58055454150.664719</v>
      </c>
      <c r="E52" s="74">
        <v>124145</v>
      </c>
      <c r="F52" s="74">
        <f t="shared" si="3"/>
        <v>143974</v>
      </c>
      <c r="G52" s="74">
        <v>1244375</v>
      </c>
      <c r="H52" s="61">
        <f t="shared" si="0"/>
        <v>0.86227374387042099</v>
      </c>
      <c r="I52" s="87">
        <f t="shared" si="1"/>
        <v>403235.68248895439</v>
      </c>
      <c r="J52" s="60">
        <f t="shared" si="2"/>
        <v>1.8000018994933891</v>
      </c>
      <c r="K52" s="86">
        <f t="shared" si="4"/>
        <v>46654.307705205196</v>
      </c>
      <c r="L52" s="60">
        <f t="shared" si="5"/>
        <v>1.587391195998834</v>
      </c>
      <c r="O52" t="s">
        <v>138</v>
      </c>
      <c r="P52" t="s">
        <v>154</v>
      </c>
      <c r="Q52" t="s">
        <v>165</v>
      </c>
      <c r="R52">
        <v>62755179726.734413</v>
      </c>
      <c r="S52">
        <v>114521</v>
      </c>
      <c r="U52" s="65" t="s">
        <v>184</v>
      </c>
      <c r="V52" s="66">
        <v>2170474</v>
      </c>
      <c r="W52" s="66">
        <v>982553</v>
      </c>
      <c r="AC52" t="s">
        <v>142</v>
      </c>
      <c r="AD52">
        <v>430.8909569628924</v>
      </c>
    </row>
    <row r="53" spans="1:30" x14ac:dyDescent="0.25">
      <c r="A53" t="s">
        <v>137</v>
      </c>
      <c r="B53" t="s">
        <v>30</v>
      </c>
      <c r="C53" t="s">
        <v>154</v>
      </c>
      <c r="D53">
        <v>15264631355.709679</v>
      </c>
      <c r="E53" s="74">
        <v>24518</v>
      </c>
      <c r="F53" s="74">
        <f t="shared" si="3"/>
        <v>39984</v>
      </c>
      <c r="G53" s="74">
        <v>239852</v>
      </c>
      <c r="H53" s="61">
        <f t="shared" si="0"/>
        <v>0.61319527811124452</v>
      </c>
      <c r="I53" s="87">
        <f t="shared" si="1"/>
        <v>381768.49128925765</v>
      </c>
      <c r="J53" s="60">
        <f t="shared" si="2"/>
        <v>1.7041746039085039</v>
      </c>
      <c r="K53" s="86">
        <f t="shared" si="4"/>
        <v>63641.876472615106</v>
      </c>
      <c r="L53" s="60">
        <f t="shared" si="5"/>
        <v>2.1653853497906108</v>
      </c>
      <c r="O53" t="s">
        <v>137</v>
      </c>
      <c r="P53" t="s">
        <v>154</v>
      </c>
      <c r="Q53" t="s">
        <v>166</v>
      </c>
      <c r="R53">
        <v>17194403021.219772</v>
      </c>
      <c r="S53">
        <v>22760</v>
      </c>
      <c r="AC53" t="s">
        <v>138</v>
      </c>
      <c r="AD53">
        <v>547.97966946441625</v>
      </c>
    </row>
    <row r="54" spans="1:30" x14ac:dyDescent="0.25">
      <c r="A54" t="s">
        <v>125</v>
      </c>
      <c r="B54" t="s">
        <v>20</v>
      </c>
      <c r="C54" t="s">
        <v>154</v>
      </c>
      <c r="D54">
        <v>47301571403.16066</v>
      </c>
      <c r="E54" s="74">
        <v>85732</v>
      </c>
      <c r="F54" s="74">
        <f t="shared" si="3"/>
        <v>313374</v>
      </c>
      <c r="G54" s="74">
        <v>2437635</v>
      </c>
      <c r="H54" s="61">
        <f t="shared" si="0"/>
        <v>0.27357725912168845</v>
      </c>
      <c r="I54" s="87">
        <f t="shared" si="1"/>
        <v>150942.87146719467</v>
      </c>
      <c r="J54" s="60">
        <f t="shared" si="2"/>
        <v>0.67379318635418461</v>
      </c>
      <c r="K54" s="86">
        <f t="shared" si="4"/>
        <v>19404.698161603628</v>
      </c>
      <c r="L54" s="60">
        <f t="shared" si="5"/>
        <v>0.66023586112087351</v>
      </c>
      <c r="O54" t="s">
        <v>125</v>
      </c>
      <c r="P54" t="s">
        <v>154</v>
      </c>
      <c r="Q54" t="s">
        <v>167</v>
      </c>
      <c r="R54">
        <v>53942482423.78688</v>
      </c>
      <c r="S54">
        <v>78435</v>
      </c>
      <c r="AC54" t="s">
        <v>137</v>
      </c>
      <c r="AD54">
        <v>755.46586209225711</v>
      </c>
    </row>
    <row r="55" spans="1:30" x14ac:dyDescent="0.25">
      <c r="A55" t="s">
        <v>144</v>
      </c>
      <c r="B55" t="s">
        <v>36</v>
      </c>
      <c r="C55" t="s">
        <v>157</v>
      </c>
      <c r="D55">
        <v>1635399176.450001</v>
      </c>
      <c r="E55" s="74">
        <v>5578</v>
      </c>
      <c r="F55" s="74">
        <f t="shared" si="3"/>
        <v>8820</v>
      </c>
      <c r="G55" s="74">
        <v>55571.4</v>
      </c>
      <c r="H55" s="61">
        <f t="shared" si="0"/>
        <v>0.6324263038548753</v>
      </c>
      <c r="I55" s="87">
        <f t="shared" si="1"/>
        <v>185419.40776077108</v>
      </c>
      <c r="J55" s="60">
        <f t="shared" si="2"/>
        <v>0.82769283738045563</v>
      </c>
      <c r="K55" s="86">
        <f t="shared" si="4"/>
        <v>29428.792084597491</v>
      </c>
      <c r="L55" s="60">
        <f t="shared" si="5"/>
        <v>1.0013010108123042</v>
      </c>
      <c r="O55" t="s">
        <v>144</v>
      </c>
      <c r="P55" t="s">
        <v>157</v>
      </c>
      <c r="Q55" t="s">
        <v>168</v>
      </c>
      <c r="R55">
        <v>1738556845.9599986</v>
      </c>
      <c r="S55">
        <v>5165</v>
      </c>
      <c r="AC55" t="s">
        <v>125</v>
      </c>
      <c r="AD55">
        <v>687.73484316678628</v>
      </c>
    </row>
    <row r="56" spans="1:30" x14ac:dyDescent="0.25">
      <c r="A56" t="s">
        <v>148</v>
      </c>
      <c r="B56" t="s">
        <v>44</v>
      </c>
      <c r="C56" t="s">
        <v>157</v>
      </c>
      <c r="D56">
        <v>4852726320.4300528</v>
      </c>
      <c r="E56" s="74">
        <v>11837</v>
      </c>
      <c r="F56" s="74">
        <f t="shared" si="3"/>
        <v>39295</v>
      </c>
      <c r="G56" s="74">
        <v>146113.20000000001</v>
      </c>
      <c r="H56" s="61">
        <f t="shared" si="0"/>
        <v>0.30123425372184759</v>
      </c>
      <c r="I56" s="87">
        <f t="shared" si="1"/>
        <v>123494.75303295719</v>
      </c>
      <c r="J56" s="60">
        <f t="shared" si="2"/>
        <v>0.551267657328116</v>
      </c>
      <c r="K56" s="86">
        <f t="shared" si="4"/>
        <v>33212.100757700551</v>
      </c>
      <c r="L56" s="60">
        <f t="shared" si="5"/>
        <v>1.1300263348997899</v>
      </c>
      <c r="O56" t="s">
        <v>148</v>
      </c>
      <c r="P56" t="s">
        <v>157</v>
      </c>
      <c r="Q56" t="s">
        <v>169</v>
      </c>
      <c r="R56">
        <v>5320340481.8500261</v>
      </c>
      <c r="S56">
        <v>10528</v>
      </c>
      <c r="AC56" t="s">
        <v>144</v>
      </c>
      <c r="AD56">
        <v>336.60345517134533</v>
      </c>
    </row>
    <row r="57" spans="1:30" x14ac:dyDescent="0.25">
      <c r="A57" t="s">
        <v>136</v>
      </c>
      <c r="B57" t="s">
        <v>26</v>
      </c>
      <c r="C57" t="s">
        <v>154</v>
      </c>
      <c r="D57">
        <v>10713601063.179749</v>
      </c>
      <c r="E57" s="74">
        <v>19747</v>
      </c>
      <c r="F57" s="74">
        <f t="shared" si="3"/>
        <v>23537</v>
      </c>
      <c r="G57" s="74">
        <v>356526.3</v>
      </c>
      <c r="H57" s="61">
        <f t="shared" si="0"/>
        <v>0.83897692994009432</v>
      </c>
      <c r="I57" s="87">
        <f t="shared" si="1"/>
        <v>455181.24923226191</v>
      </c>
      <c r="J57" s="60">
        <f t="shared" si="2"/>
        <v>2.0318814748104255</v>
      </c>
      <c r="K57" s="86">
        <f t="shared" si="4"/>
        <v>30049.960025893597</v>
      </c>
      <c r="L57" s="60">
        <f t="shared" si="5"/>
        <v>1.0224359621115631</v>
      </c>
      <c r="O57" t="s">
        <v>136</v>
      </c>
      <c r="P57" t="s">
        <v>154</v>
      </c>
      <c r="Q57" t="s">
        <v>170</v>
      </c>
      <c r="R57">
        <v>12096646130.179655</v>
      </c>
      <c r="S57">
        <v>18278</v>
      </c>
      <c r="AC57" t="s">
        <v>148</v>
      </c>
      <c r="AD57">
        <v>505.35148953742652</v>
      </c>
    </row>
    <row r="58" spans="1:30" x14ac:dyDescent="0.25">
      <c r="A58" t="s">
        <v>147</v>
      </c>
      <c r="B58" t="s">
        <v>43</v>
      </c>
      <c r="C58" t="s">
        <v>154</v>
      </c>
      <c r="D58">
        <v>58004740882.816589</v>
      </c>
      <c r="E58" s="74">
        <v>123056</v>
      </c>
      <c r="F58" s="74">
        <f t="shared" si="3"/>
        <v>160824</v>
      </c>
      <c r="G58" s="74">
        <v>1796633.8</v>
      </c>
      <c r="H58" s="61">
        <f t="shared" si="0"/>
        <v>0.76515942894095412</v>
      </c>
      <c r="I58" s="87">
        <f t="shared" si="1"/>
        <v>360672.16884803632</v>
      </c>
      <c r="J58" s="60">
        <f t="shared" si="2"/>
        <v>1.6100028276605931</v>
      </c>
      <c r="K58" s="86">
        <f t="shared" si="4"/>
        <v>32285.233019002862</v>
      </c>
      <c r="L58" s="60">
        <f t="shared" si="5"/>
        <v>1.098490089681861</v>
      </c>
      <c r="O58" t="s">
        <v>147</v>
      </c>
      <c r="P58" t="s">
        <v>154</v>
      </c>
      <c r="Q58" t="s">
        <v>171</v>
      </c>
      <c r="R58">
        <v>63135611902.048103</v>
      </c>
      <c r="S58">
        <v>113182</v>
      </c>
      <c r="AC58" t="s">
        <v>136</v>
      </c>
      <c r="AD58">
        <v>661.81453825252515</v>
      </c>
    </row>
    <row r="59" spans="1:30" x14ac:dyDescent="0.25">
      <c r="A59" t="s">
        <v>149</v>
      </c>
      <c r="B59" t="s">
        <v>41</v>
      </c>
      <c r="C59" t="s">
        <v>157</v>
      </c>
      <c r="D59">
        <v>1368346080.3300016</v>
      </c>
      <c r="E59" s="74">
        <v>4715</v>
      </c>
      <c r="F59" s="74">
        <f t="shared" si="3"/>
        <v>9630</v>
      </c>
      <c r="G59" s="74">
        <v>48859.9</v>
      </c>
      <c r="H59" s="61">
        <f t="shared" si="0"/>
        <v>0.48961578400830735</v>
      </c>
      <c r="I59" s="87">
        <f t="shared" si="1"/>
        <v>142092.01249532728</v>
      </c>
      <c r="J59" s="60">
        <f t="shared" si="2"/>
        <v>0.63428387789424745</v>
      </c>
      <c r="K59" s="86">
        <f t="shared" si="4"/>
        <v>28005.503088012902</v>
      </c>
      <c r="L59" s="60">
        <f t="shared" si="5"/>
        <v>0.95287426237963324</v>
      </c>
      <c r="O59" t="s">
        <v>149</v>
      </c>
      <c r="P59" t="s">
        <v>157</v>
      </c>
      <c r="Q59" t="s">
        <v>172</v>
      </c>
      <c r="R59">
        <v>1483785891.1700001</v>
      </c>
      <c r="S59">
        <v>4379</v>
      </c>
      <c r="AC59" t="s">
        <v>147</v>
      </c>
      <c r="AD59">
        <v>557.82378736944122</v>
      </c>
    </row>
    <row r="60" spans="1:30" x14ac:dyDescent="0.25">
      <c r="A60" t="s">
        <v>128</v>
      </c>
      <c r="B60" t="s">
        <v>23</v>
      </c>
      <c r="C60" t="s">
        <v>154</v>
      </c>
      <c r="D60">
        <v>1651727394.0700021</v>
      </c>
      <c r="E60" s="74">
        <v>3707</v>
      </c>
      <c r="F60" s="74">
        <f>VLOOKUP(A60,$B$92:$D$122,2,FALSE)</f>
        <v>3126</v>
      </c>
      <c r="G60" s="74">
        <v>62704.2</v>
      </c>
      <c r="H60" s="61">
        <f t="shared" si="0"/>
        <v>1.1858605246321177</v>
      </c>
      <c r="I60" s="87">
        <f t="shared" si="1"/>
        <v>528383.68332373712</v>
      </c>
      <c r="J60" s="60">
        <f t="shared" si="2"/>
        <v>2.3586494820435266</v>
      </c>
      <c r="K60" s="86">
        <f t="shared" si="4"/>
        <v>26341.575110917645</v>
      </c>
      <c r="L60" s="60">
        <f t="shared" si="5"/>
        <v>0.89625988416815516</v>
      </c>
      <c r="O60" t="s">
        <v>128</v>
      </c>
      <c r="P60" t="s">
        <v>154</v>
      </c>
      <c r="Q60" t="s">
        <v>173</v>
      </c>
      <c r="R60">
        <v>1878736474.5</v>
      </c>
      <c r="S60">
        <v>3485</v>
      </c>
      <c r="AC60" t="s">
        <v>149</v>
      </c>
      <c r="AD60">
        <v>338.84126311258279</v>
      </c>
    </row>
    <row r="61" spans="1:30" x14ac:dyDescent="0.25">
      <c r="A61" t="s">
        <v>140</v>
      </c>
      <c r="B61" t="s">
        <v>35</v>
      </c>
      <c r="C61" t="s">
        <v>157</v>
      </c>
      <c r="D61">
        <v>1298981000.5500031</v>
      </c>
      <c r="E61" s="74">
        <v>3933</v>
      </c>
      <c r="F61" s="74">
        <f t="shared" si="3"/>
        <v>3632</v>
      </c>
      <c r="G61" s="74">
        <v>30647.200000000001</v>
      </c>
      <c r="H61" s="61">
        <f t="shared" si="0"/>
        <v>1.0828744493392071</v>
      </c>
      <c r="I61" s="87">
        <f t="shared" si="1"/>
        <v>357648.95389592595</v>
      </c>
      <c r="J61" s="60">
        <f t="shared" si="2"/>
        <v>1.5965075124077708</v>
      </c>
      <c r="K61" s="86">
        <f t="shared" si="4"/>
        <v>42384.981353924763</v>
      </c>
      <c r="L61" s="60">
        <f t="shared" si="5"/>
        <v>1.4421293456742976</v>
      </c>
      <c r="O61" t="s">
        <v>140</v>
      </c>
      <c r="P61" t="s">
        <v>157</v>
      </c>
      <c r="Q61" t="s">
        <v>174</v>
      </c>
      <c r="R61">
        <v>1579009135.9100025</v>
      </c>
      <c r="S61">
        <v>3702</v>
      </c>
      <c r="AC61" t="s">
        <v>128</v>
      </c>
      <c r="AD61">
        <v>539.09224519368729</v>
      </c>
    </row>
    <row r="62" spans="1:30" x14ac:dyDescent="0.25">
      <c r="A62" t="s">
        <v>33</v>
      </c>
      <c r="B62" t="s">
        <v>33</v>
      </c>
      <c r="C62" t="s">
        <v>157</v>
      </c>
      <c r="D62">
        <v>567448910.58999836</v>
      </c>
      <c r="E62" s="74">
        <v>1836</v>
      </c>
      <c r="F62" s="74">
        <f t="shared" si="3"/>
        <v>939</v>
      </c>
      <c r="G62" s="74">
        <v>14042.2</v>
      </c>
      <c r="H62" s="61">
        <f t="shared" si="0"/>
        <v>1.9552715654952078</v>
      </c>
      <c r="I62" s="87">
        <f t="shared" si="1"/>
        <v>604311.93886048812</v>
      </c>
      <c r="J62" s="60">
        <f t="shared" si="2"/>
        <v>2.6975852710287063</v>
      </c>
      <c r="K62" s="86">
        <f t="shared" si="4"/>
        <v>40410.25698181185</v>
      </c>
      <c r="L62" s="60">
        <f t="shared" si="5"/>
        <v>1.3749402641724702</v>
      </c>
      <c r="O62" t="s">
        <v>33</v>
      </c>
      <c r="P62" t="s">
        <v>157</v>
      </c>
      <c r="Q62" t="s">
        <v>175</v>
      </c>
      <c r="R62">
        <v>645909087.67999852</v>
      </c>
      <c r="S62">
        <v>1754</v>
      </c>
      <c r="AC62" t="s">
        <v>140</v>
      </c>
      <c r="AD62">
        <v>426.52866988384721</v>
      </c>
    </row>
    <row r="63" spans="1:30" x14ac:dyDescent="0.25">
      <c r="A63" t="s">
        <v>126</v>
      </c>
      <c r="B63" t="s">
        <v>21</v>
      </c>
      <c r="C63" t="s">
        <v>154</v>
      </c>
      <c r="D63">
        <v>33678179182.329662</v>
      </c>
      <c r="E63" s="74">
        <v>61795</v>
      </c>
      <c r="F63" s="74">
        <f t="shared" si="3"/>
        <v>97713</v>
      </c>
      <c r="G63" s="74">
        <v>813055</v>
      </c>
      <c r="H63" s="61">
        <f t="shared" si="0"/>
        <v>0.63241329198776008</v>
      </c>
      <c r="I63" s="87">
        <f t="shared" si="1"/>
        <v>344664.26353023306</v>
      </c>
      <c r="J63" s="60">
        <f t="shared" si="2"/>
        <v>1.5385452130935948</v>
      </c>
      <c r="K63" s="86">
        <f t="shared" si="4"/>
        <v>41421.772429084951</v>
      </c>
      <c r="L63" s="60">
        <f t="shared" si="5"/>
        <v>1.4093566084415547</v>
      </c>
      <c r="O63" t="s">
        <v>126</v>
      </c>
      <c r="P63" t="s">
        <v>154</v>
      </c>
      <c r="Q63" t="s">
        <v>176</v>
      </c>
      <c r="R63">
        <v>37462291121.910393</v>
      </c>
      <c r="S63">
        <v>55320</v>
      </c>
      <c r="AC63" t="s">
        <v>33</v>
      </c>
      <c r="AD63">
        <v>368.24919480045526</v>
      </c>
    </row>
    <row r="64" spans="1:30" x14ac:dyDescent="0.25">
      <c r="A64" t="s">
        <v>141</v>
      </c>
      <c r="B64" t="s">
        <v>39</v>
      </c>
      <c r="C64" t="s">
        <v>157</v>
      </c>
      <c r="D64">
        <v>7674666231.6702299</v>
      </c>
      <c r="E64" s="74">
        <v>20521</v>
      </c>
      <c r="F64" s="74">
        <f t="shared" si="3"/>
        <v>120780</v>
      </c>
      <c r="G64" s="74">
        <v>533599.9</v>
      </c>
      <c r="H64" s="61">
        <f t="shared" si="0"/>
        <v>0.16990395760887564</v>
      </c>
      <c r="I64" s="87">
        <f t="shared" si="1"/>
        <v>63542.525514739442</v>
      </c>
      <c r="J64" s="60">
        <f t="shared" si="2"/>
        <v>0.28364718598104521</v>
      </c>
      <c r="K64" s="86">
        <f t="shared" si="4"/>
        <v>14382.810475920684</v>
      </c>
      <c r="L64" s="60">
        <f t="shared" si="5"/>
        <v>0.48936846019577812</v>
      </c>
      <c r="O64" t="s">
        <v>141</v>
      </c>
      <c r="P64" t="s">
        <v>157</v>
      </c>
      <c r="Q64" t="s">
        <v>177</v>
      </c>
      <c r="R64">
        <v>8448762932.3102121</v>
      </c>
      <c r="S64">
        <v>18925</v>
      </c>
      <c r="AC64" t="s">
        <v>126</v>
      </c>
      <c r="AD64">
        <v>677.1925365493563</v>
      </c>
    </row>
    <row r="65" spans="1:30" x14ac:dyDescent="0.25">
      <c r="A65" t="s">
        <v>40</v>
      </c>
      <c r="B65" t="s">
        <v>40</v>
      </c>
      <c r="C65" t="s">
        <v>154</v>
      </c>
      <c r="D65">
        <v>11841558431.125084</v>
      </c>
      <c r="E65" s="74">
        <v>28736</v>
      </c>
      <c r="F65" s="74">
        <f t="shared" si="3"/>
        <v>50166</v>
      </c>
      <c r="G65" s="74">
        <v>214374.6</v>
      </c>
      <c r="H65" s="61">
        <f t="shared" si="0"/>
        <v>0.57281824343180643</v>
      </c>
      <c r="I65" s="87">
        <f t="shared" si="1"/>
        <v>236047.49095253926</v>
      </c>
      <c r="J65" s="60">
        <f t="shared" si="2"/>
        <v>1.0536913039605762</v>
      </c>
      <c r="K65" s="86">
        <f t="shared" si="4"/>
        <v>55237.693416687813</v>
      </c>
      <c r="L65" s="60">
        <f t="shared" si="5"/>
        <v>1.8794369165432958</v>
      </c>
      <c r="O65" t="s">
        <v>40</v>
      </c>
      <c r="P65" t="s">
        <v>154</v>
      </c>
      <c r="Q65" t="s">
        <v>178</v>
      </c>
      <c r="R65">
        <v>12718093877.660206</v>
      </c>
      <c r="S65">
        <v>26515</v>
      </c>
      <c r="AC65" t="s">
        <v>141</v>
      </c>
      <c r="AD65">
        <v>446.43397264518956</v>
      </c>
    </row>
    <row r="66" spans="1:30" x14ac:dyDescent="0.25">
      <c r="A66" t="s">
        <v>150</v>
      </c>
      <c r="B66" t="s">
        <v>37</v>
      </c>
      <c r="C66" t="s">
        <v>157</v>
      </c>
      <c r="D66">
        <v>3889791273.3100066</v>
      </c>
      <c r="E66" s="74">
        <v>12314</v>
      </c>
      <c r="F66" s="74">
        <f t="shared" si="3"/>
        <v>17350</v>
      </c>
      <c r="G66" s="74">
        <v>223162.5</v>
      </c>
      <c r="H66" s="61">
        <f t="shared" si="0"/>
        <v>0.7097406340057637</v>
      </c>
      <c r="I66" s="87">
        <f t="shared" si="1"/>
        <v>224195.46243861711</v>
      </c>
      <c r="J66" s="60">
        <f t="shared" si="2"/>
        <v>1.0007850886518799</v>
      </c>
      <c r="K66" s="86">
        <f t="shared" si="4"/>
        <v>17430.308736055595</v>
      </c>
      <c r="L66" s="60">
        <f t="shared" si="5"/>
        <v>0.59305817602067279</v>
      </c>
      <c r="O66" t="s">
        <v>150</v>
      </c>
      <c r="P66" t="s">
        <v>157</v>
      </c>
      <c r="Q66" t="s">
        <v>179</v>
      </c>
      <c r="R66">
        <v>4163097639.6099992</v>
      </c>
      <c r="S66">
        <v>11616</v>
      </c>
      <c r="AC66" t="s">
        <v>40</v>
      </c>
      <c r="AD66">
        <v>479.65656713785427</v>
      </c>
    </row>
    <row r="67" spans="1:30" x14ac:dyDescent="0.25">
      <c r="A67" t="s">
        <v>130</v>
      </c>
      <c r="B67" t="s">
        <v>24</v>
      </c>
      <c r="C67" t="s">
        <v>154</v>
      </c>
      <c r="D67">
        <v>19275782532.238979</v>
      </c>
      <c r="E67" s="74">
        <v>32481</v>
      </c>
      <c r="F67" s="74">
        <f t="shared" si="3"/>
        <v>78629</v>
      </c>
      <c r="G67" s="74">
        <v>476869.5</v>
      </c>
      <c r="H67" s="61">
        <f t="shared" si="0"/>
        <v>0.4130918617812766</v>
      </c>
      <c r="I67" s="87">
        <f t="shared" si="1"/>
        <v>245148.51431709647</v>
      </c>
      <c r="J67" s="60">
        <f t="shared" si="2"/>
        <v>1.0943173200968972</v>
      </c>
      <c r="K67" s="86">
        <f t="shared" si="4"/>
        <v>40421.504273682796</v>
      </c>
      <c r="L67" s="60">
        <f t="shared" si="5"/>
        <v>1.3753229480654041</v>
      </c>
      <c r="O67" t="s">
        <v>130</v>
      </c>
      <c r="P67" t="s">
        <v>154</v>
      </c>
      <c r="Q67" t="s">
        <v>180</v>
      </c>
      <c r="R67">
        <v>21436693514.058983</v>
      </c>
      <c r="S67">
        <v>29670</v>
      </c>
      <c r="AC67" t="s">
        <v>150</v>
      </c>
      <c r="AD67">
        <v>358.39339183970378</v>
      </c>
    </row>
    <row r="68" spans="1:30" x14ac:dyDescent="0.25">
      <c r="A68" t="s">
        <v>152</v>
      </c>
      <c r="B68" t="s">
        <v>46</v>
      </c>
      <c r="C68" t="s">
        <v>157</v>
      </c>
      <c r="D68">
        <v>4335382365.6500511</v>
      </c>
      <c r="E68" s="74">
        <v>11848</v>
      </c>
      <c r="F68" s="74">
        <f t="shared" si="3"/>
        <v>10507</v>
      </c>
      <c r="G68" s="74">
        <v>48396.7</v>
      </c>
      <c r="H68" s="61">
        <f t="shared" si="0"/>
        <v>1.1276291995812315</v>
      </c>
      <c r="I68" s="87">
        <f t="shared" si="1"/>
        <v>412618.47964690696</v>
      </c>
      <c r="J68" s="60">
        <f t="shared" si="2"/>
        <v>1.8418857243638194</v>
      </c>
      <c r="K68" s="86">
        <f t="shared" si="4"/>
        <v>89580.123554912861</v>
      </c>
      <c r="L68" s="60">
        <f t="shared" si="5"/>
        <v>3.0479221847223212</v>
      </c>
      <c r="O68" t="s">
        <v>152</v>
      </c>
      <c r="P68" t="s">
        <v>157</v>
      </c>
      <c r="Q68" t="s">
        <v>181</v>
      </c>
      <c r="R68">
        <v>4816204837.5200157</v>
      </c>
      <c r="S68">
        <v>10785</v>
      </c>
      <c r="AC68" t="s">
        <v>130</v>
      </c>
      <c r="AD68">
        <v>722.50399440711101</v>
      </c>
    </row>
    <row r="69" spans="1:30" x14ac:dyDescent="0.25">
      <c r="A69" t="s">
        <v>143</v>
      </c>
      <c r="B69" t="s">
        <v>42</v>
      </c>
      <c r="C69" t="s">
        <v>157</v>
      </c>
      <c r="D69">
        <v>2021911683.5700133</v>
      </c>
      <c r="E69" s="74">
        <v>4984</v>
      </c>
      <c r="F69" s="74">
        <f t="shared" si="3"/>
        <v>16977</v>
      </c>
      <c r="G69" s="74">
        <v>94048</v>
      </c>
      <c r="H69" s="61">
        <f t="shared" si="0"/>
        <v>0.29357365847911882</v>
      </c>
      <c r="I69" s="87">
        <f t="shared" si="1"/>
        <v>119097.11277434255</v>
      </c>
      <c r="J69" s="60">
        <f t="shared" si="2"/>
        <v>0.53163705130154792</v>
      </c>
      <c r="K69" s="86">
        <f t="shared" si="4"/>
        <v>21498.72069124291</v>
      </c>
      <c r="L69" s="60">
        <f t="shared" si="5"/>
        <v>0.731484007139376</v>
      </c>
      <c r="O69" t="s">
        <v>143</v>
      </c>
      <c r="P69" t="s">
        <v>157</v>
      </c>
      <c r="Q69" t="s">
        <v>182</v>
      </c>
      <c r="R69">
        <v>2410640925.5100088</v>
      </c>
      <c r="S69">
        <v>4581</v>
      </c>
      <c r="AC69" t="s">
        <v>152</v>
      </c>
      <c r="AD69">
        <v>446.56512169865698</v>
      </c>
    </row>
    <row r="70" spans="1:30" x14ac:dyDescent="0.25">
      <c r="A70" t="s">
        <v>129</v>
      </c>
      <c r="B70" t="s">
        <v>28</v>
      </c>
      <c r="C70" t="s">
        <v>154</v>
      </c>
      <c r="D70">
        <v>60310542504.687637</v>
      </c>
      <c r="E70" s="74">
        <v>108759</v>
      </c>
      <c r="F70" s="74">
        <f t="shared" si="3"/>
        <v>317472</v>
      </c>
      <c r="G70" s="74">
        <v>2526615.2000000002</v>
      </c>
      <c r="H70" s="61">
        <f t="shared" si="0"/>
        <v>0.34257824312065316</v>
      </c>
      <c r="I70" s="87">
        <f t="shared" si="1"/>
        <v>189971.21794894553</v>
      </c>
      <c r="J70" s="60">
        <f t="shared" si="2"/>
        <v>0.84801164184308353</v>
      </c>
      <c r="K70" s="86">
        <f t="shared" si="4"/>
        <v>23870.094070789899</v>
      </c>
      <c r="L70" s="60">
        <f t="shared" si="5"/>
        <v>0.81216888727744119</v>
      </c>
      <c r="O70" t="s">
        <v>129</v>
      </c>
      <c r="P70" t="s">
        <v>154</v>
      </c>
      <c r="Q70" t="s">
        <v>183</v>
      </c>
      <c r="R70">
        <v>63789490976.869667</v>
      </c>
      <c r="S70">
        <v>97926</v>
      </c>
      <c r="AC70" t="s">
        <v>143</v>
      </c>
      <c r="AD70">
        <v>526.22591694171774</v>
      </c>
    </row>
    <row r="71" spans="1:30" x14ac:dyDescent="0.25">
      <c r="A71" t="s">
        <v>134</v>
      </c>
      <c r="B71" t="s">
        <v>194</v>
      </c>
      <c r="C71" t="s">
        <v>195</v>
      </c>
      <c r="D71">
        <v>486228689514.63861</v>
      </c>
      <c r="E71" s="74">
        <v>982553</v>
      </c>
      <c r="F71" s="74">
        <v>2170474</v>
      </c>
      <c r="G71" s="74">
        <v>16543705.800000001</v>
      </c>
      <c r="H71" s="61">
        <f t="shared" si="0"/>
        <v>0.45269051829231771</v>
      </c>
      <c r="I71" s="87">
        <f t="shared" si="1"/>
        <v>224019.58720290527</v>
      </c>
      <c r="J71" s="60">
        <f t="shared" si="2"/>
        <v>1</v>
      </c>
      <c r="K71" s="86">
        <f t="shared" si="4"/>
        <v>29390.554655211447</v>
      </c>
      <c r="L71" s="60">
        <f t="shared" si="5"/>
        <v>1</v>
      </c>
      <c r="AC71" t="s">
        <v>129</v>
      </c>
      <c r="AD71">
        <v>651.40505051640696</v>
      </c>
    </row>
    <row r="72" spans="1:30" x14ac:dyDescent="0.25">
      <c r="A72" t="s">
        <v>145</v>
      </c>
      <c r="B72" t="s">
        <v>196</v>
      </c>
      <c r="C72" t="s">
        <v>197</v>
      </c>
      <c r="D72">
        <v>35652384875.480354</v>
      </c>
      <c r="E72" s="74">
        <v>110812</v>
      </c>
      <c r="F72" s="74">
        <v>293817</v>
      </c>
      <c r="G72" s="74">
        <v>1532309.9</v>
      </c>
      <c r="H72" s="61">
        <f t="shared" si="0"/>
        <v>0.37714631896724832</v>
      </c>
      <c r="I72" s="87">
        <f t="shared" si="1"/>
        <v>121342.14451675823</v>
      </c>
      <c r="J72" s="60">
        <f t="shared" si="2"/>
        <v>0.54165863812101767</v>
      </c>
      <c r="K72" s="86">
        <f t="shared" si="4"/>
        <v>23267.085121280204</v>
      </c>
      <c r="L72" s="60">
        <f t="shared" si="5"/>
        <v>0.79165178725725593</v>
      </c>
      <c r="AC72" t="s">
        <v>27</v>
      </c>
      <c r="AD72">
        <v>593.155191018305</v>
      </c>
    </row>
    <row r="73" spans="1:30" x14ac:dyDescent="0.25">
      <c r="A73" t="s">
        <v>131</v>
      </c>
      <c r="B73" t="s">
        <v>198</v>
      </c>
      <c r="C73" t="s">
        <v>199</v>
      </c>
      <c r="D73">
        <v>450576304639.15826</v>
      </c>
      <c r="E73" s="74">
        <v>871741</v>
      </c>
      <c r="F73" s="74">
        <v>1876657</v>
      </c>
      <c r="G73" s="74">
        <v>15011395.800000001</v>
      </c>
      <c r="H73" s="61">
        <f t="shared" si="0"/>
        <v>0.46451802327223357</v>
      </c>
      <c r="I73" s="87">
        <f t="shared" si="1"/>
        <v>240095.18235839487</v>
      </c>
      <c r="J73" s="60">
        <f t="shared" si="2"/>
        <v>1.0717597749206151</v>
      </c>
      <c r="K73" s="86">
        <f t="shared" si="4"/>
        <v>30015.616844847849</v>
      </c>
      <c r="L73" s="60">
        <f t="shared" si="5"/>
        <v>1.0212674512941038</v>
      </c>
      <c r="N73" t="s">
        <v>201</v>
      </c>
    </row>
    <row r="76" spans="1:30" x14ac:dyDescent="0.25">
      <c r="G76" t="s">
        <v>227</v>
      </c>
      <c r="H76">
        <v>1876657</v>
      </c>
    </row>
    <row r="77" spans="1:30" x14ac:dyDescent="0.25">
      <c r="G77" t="s">
        <v>226</v>
      </c>
      <c r="H77">
        <v>293817</v>
      </c>
    </row>
    <row r="79" spans="1:30" x14ac:dyDescent="0.25">
      <c r="B79" s="69" t="s">
        <v>203</v>
      </c>
      <c r="C79" s="68"/>
      <c r="D79" s="68"/>
    </row>
    <row r="81" spans="2:4" x14ac:dyDescent="0.25">
      <c r="B81" s="69" t="s">
        <v>204</v>
      </c>
      <c r="C81" s="70">
        <v>44635.389317129629</v>
      </c>
      <c r="D81" s="68"/>
    </row>
    <row r="82" spans="2:4" x14ac:dyDescent="0.25">
      <c r="B82" s="69" t="s">
        <v>205</v>
      </c>
      <c r="C82" s="70">
        <v>44636.434257986111</v>
      </c>
      <c r="D82" s="68"/>
    </row>
    <row r="83" spans="2:4" x14ac:dyDescent="0.25">
      <c r="B83" s="69" t="s">
        <v>206</v>
      </c>
      <c r="C83" s="69" t="s">
        <v>207</v>
      </c>
      <c r="D83" s="68"/>
    </row>
    <row r="85" spans="2:4" x14ac:dyDescent="0.25">
      <c r="B85" s="69" t="s">
        <v>208</v>
      </c>
      <c r="C85" s="69" t="s">
        <v>209</v>
      </c>
      <c r="D85" s="68"/>
    </row>
    <row r="86" spans="2:4" x14ac:dyDescent="0.25">
      <c r="B86" s="69" t="s">
        <v>210</v>
      </c>
      <c r="C86" s="69" t="s">
        <v>211</v>
      </c>
      <c r="D86" s="68"/>
    </row>
    <row r="87" spans="2:4" x14ac:dyDescent="0.25">
      <c r="B87" s="69" t="s">
        <v>212</v>
      </c>
      <c r="C87" s="69" t="s">
        <v>213</v>
      </c>
      <c r="D87" s="68"/>
    </row>
    <row r="88" spans="2:4" x14ac:dyDescent="0.25">
      <c r="B88" s="69" t="s">
        <v>214</v>
      </c>
      <c r="C88" s="69" t="s">
        <v>215</v>
      </c>
      <c r="D88" s="68"/>
    </row>
    <row r="90" spans="2:4" x14ac:dyDescent="0.25">
      <c r="B90" s="71" t="s">
        <v>216</v>
      </c>
      <c r="C90" s="71" t="s">
        <v>217</v>
      </c>
      <c r="D90" s="71" t="s">
        <v>218</v>
      </c>
    </row>
    <row r="91" spans="2:4" x14ac:dyDescent="0.25">
      <c r="B91" s="71" t="s">
        <v>194</v>
      </c>
      <c r="C91" s="75">
        <f>C92+C122</f>
        <v>2170474</v>
      </c>
      <c r="D91" s="71"/>
    </row>
    <row r="92" spans="2:4" x14ac:dyDescent="0.25">
      <c r="B92" s="71" t="s">
        <v>219</v>
      </c>
      <c r="C92" s="72">
        <v>1853002</v>
      </c>
      <c r="D92" s="72">
        <v>1892436</v>
      </c>
    </row>
    <row r="93" spans="2:4" x14ac:dyDescent="0.25">
      <c r="B93" s="71" t="s">
        <v>220</v>
      </c>
      <c r="C93" s="72">
        <v>1484016</v>
      </c>
      <c r="D93" s="72">
        <v>1512755</v>
      </c>
    </row>
    <row r="94" spans="2:4" x14ac:dyDescent="0.25">
      <c r="B94" s="71" t="s">
        <v>124</v>
      </c>
      <c r="C94" s="72">
        <v>60619</v>
      </c>
      <c r="D94" s="72">
        <v>66642</v>
      </c>
    </row>
    <row r="95" spans="2:4" x14ac:dyDescent="0.25">
      <c r="B95" s="71" t="s">
        <v>151</v>
      </c>
      <c r="C95" s="72">
        <v>16940</v>
      </c>
      <c r="D95" s="72">
        <v>16691</v>
      </c>
    </row>
    <row r="96" spans="2:4" x14ac:dyDescent="0.25">
      <c r="B96" s="71" t="s">
        <v>132</v>
      </c>
      <c r="C96" s="72">
        <v>42500</v>
      </c>
      <c r="D96" s="72">
        <v>44206</v>
      </c>
    </row>
    <row r="97" spans="2:4" x14ac:dyDescent="0.25">
      <c r="B97" s="71" t="s">
        <v>135</v>
      </c>
      <c r="C97" s="72">
        <v>44671</v>
      </c>
      <c r="D97" s="72">
        <v>44553</v>
      </c>
    </row>
    <row r="98" spans="2:4" x14ac:dyDescent="0.25">
      <c r="B98" s="71" t="s">
        <v>127</v>
      </c>
      <c r="C98" s="72">
        <v>450697</v>
      </c>
      <c r="D98" s="72">
        <v>451859</v>
      </c>
    </row>
    <row r="99" spans="2:4" x14ac:dyDescent="0.25">
      <c r="B99" s="71" t="s">
        <v>139</v>
      </c>
      <c r="C99" s="72">
        <v>4995</v>
      </c>
      <c r="D99" s="72">
        <v>5102</v>
      </c>
    </row>
    <row r="100" spans="2:4" x14ac:dyDescent="0.25">
      <c r="B100" s="71" t="s">
        <v>136</v>
      </c>
      <c r="C100" s="72">
        <v>23537</v>
      </c>
      <c r="D100" s="72">
        <v>23549</v>
      </c>
    </row>
    <row r="101" spans="2:4" x14ac:dyDescent="0.25">
      <c r="B101" s="71" t="s">
        <v>142</v>
      </c>
      <c r="C101" s="72">
        <v>39077</v>
      </c>
      <c r="D101" s="72">
        <v>41800</v>
      </c>
    </row>
    <row r="102" spans="2:4" x14ac:dyDescent="0.25">
      <c r="B102" s="71" t="s">
        <v>138</v>
      </c>
      <c r="C102" s="72">
        <v>143974</v>
      </c>
      <c r="D102" s="72">
        <v>145372</v>
      </c>
    </row>
    <row r="103" spans="2:4" x14ac:dyDescent="0.25">
      <c r="B103" s="71" t="s">
        <v>125</v>
      </c>
      <c r="C103" s="72">
        <v>313374</v>
      </c>
      <c r="D103" s="72">
        <v>321550</v>
      </c>
    </row>
    <row r="104" spans="2:4" x14ac:dyDescent="0.25">
      <c r="B104" s="71" t="s">
        <v>144</v>
      </c>
      <c r="C104" s="72">
        <v>8820</v>
      </c>
      <c r="D104" s="72">
        <v>9113</v>
      </c>
    </row>
    <row r="105" spans="2:4" x14ac:dyDescent="0.25">
      <c r="B105" s="71" t="s">
        <v>147</v>
      </c>
      <c r="C105" s="72">
        <v>160824</v>
      </c>
      <c r="D105" s="72">
        <v>161544</v>
      </c>
    </row>
    <row r="106" spans="2:4" x14ac:dyDescent="0.25">
      <c r="B106" s="71" t="s">
        <v>146</v>
      </c>
      <c r="C106" s="72">
        <v>1452</v>
      </c>
      <c r="D106" s="72">
        <v>1515</v>
      </c>
    </row>
    <row r="107" spans="2:4" x14ac:dyDescent="0.25">
      <c r="B107" s="71" t="s">
        <v>140</v>
      </c>
      <c r="C107" s="72">
        <v>3632</v>
      </c>
      <c r="D107" s="72">
        <v>4072</v>
      </c>
    </row>
    <row r="108" spans="2:4" x14ac:dyDescent="0.25">
      <c r="B108" s="71" t="s">
        <v>149</v>
      </c>
      <c r="C108" s="72">
        <v>9630</v>
      </c>
      <c r="D108" s="72">
        <v>10150</v>
      </c>
    </row>
    <row r="109" spans="2:4" x14ac:dyDescent="0.25">
      <c r="B109" s="71" t="s">
        <v>128</v>
      </c>
      <c r="C109" s="72">
        <v>3126</v>
      </c>
      <c r="D109" s="72">
        <v>3080</v>
      </c>
    </row>
    <row r="110" spans="2:4" x14ac:dyDescent="0.25">
      <c r="B110" s="71" t="s">
        <v>148</v>
      </c>
      <c r="C110" s="72">
        <v>39295</v>
      </c>
      <c r="D110" s="72">
        <v>42099</v>
      </c>
    </row>
    <row r="111" spans="2:4" x14ac:dyDescent="0.25">
      <c r="B111" s="71" t="s">
        <v>33</v>
      </c>
      <c r="C111" s="72">
        <v>939</v>
      </c>
      <c r="D111" s="72">
        <v>1014</v>
      </c>
    </row>
    <row r="112" spans="2:4" x14ac:dyDescent="0.25">
      <c r="B112" s="71" t="s">
        <v>126</v>
      </c>
      <c r="C112" s="72">
        <v>97713</v>
      </c>
      <c r="D112" s="72">
        <v>101296</v>
      </c>
    </row>
    <row r="113" spans="2:4" x14ac:dyDescent="0.25">
      <c r="B113" s="71" t="s">
        <v>19</v>
      </c>
      <c r="C113" s="72">
        <v>52794</v>
      </c>
      <c r="D113" s="72">
        <v>51799</v>
      </c>
    </row>
    <row r="114" spans="2:4" x14ac:dyDescent="0.25">
      <c r="B114" s="71" t="s">
        <v>141</v>
      </c>
      <c r="C114" s="72">
        <v>120780</v>
      </c>
      <c r="D114" s="72">
        <v>124600</v>
      </c>
    </row>
    <row r="115" spans="2:4" x14ac:dyDescent="0.25">
      <c r="B115" s="71" t="s">
        <v>40</v>
      </c>
      <c r="C115" s="72">
        <v>50166</v>
      </c>
      <c r="D115" s="72">
        <v>53174</v>
      </c>
    </row>
    <row r="116" spans="2:4" x14ac:dyDescent="0.25">
      <c r="B116" s="71" t="s">
        <v>150</v>
      </c>
      <c r="C116" s="72">
        <v>17350</v>
      </c>
      <c r="D116" s="72">
        <v>18331</v>
      </c>
    </row>
    <row r="117" spans="2:4" x14ac:dyDescent="0.25">
      <c r="B117" s="71" t="s">
        <v>152</v>
      </c>
      <c r="C117" s="72">
        <v>10507</v>
      </c>
      <c r="D117" s="72">
        <v>10254</v>
      </c>
    </row>
    <row r="118" spans="2:4" x14ac:dyDescent="0.25">
      <c r="B118" s="71" t="s">
        <v>143</v>
      </c>
      <c r="C118" s="72">
        <v>16977</v>
      </c>
      <c r="D118" s="72">
        <v>17276</v>
      </c>
    </row>
    <row r="119" spans="2:4" x14ac:dyDescent="0.25">
      <c r="B119" s="71" t="s">
        <v>137</v>
      </c>
      <c r="C119" s="72">
        <v>39984</v>
      </c>
      <c r="D119" s="72">
        <v>41707</v>
      </c>
    </row>
    <row r="120" spans="2:4" x14ac:dyDescent="0.25">
      <c r="B120" s="71" t="s">
        <v>130</v>
      </c>
      <c r="C120" s="72">
        <v>78629</v>
      </c>
      <c r="D120" s="72">
        <v>80089</v>
      </c>
    </row>
    <row r="121" spans="2:4" x14ac:dyDescent="0.25">
      <c r="B121" s="71" t="s">
        <v>221</v>
      </c>
      <c r="C121" s="73" t="s">
        <v>222</v>
      </c>
      <c r="D121" s="73" t="s">
        <v>222</v>
      </c>
    </row>
    <row r="122" spans="2:4" x14ac:dyDescent="0.25">
      <c r="B122" s="71" t="s">
        <v>129</v>
      </c>
      <c r="C122" s="72">
        <v>317472</v>
      </c>
      <c r="D122" s="73" t="s">
        <v>222</v>
      </c>
    </row>
    <row r="124" spans="2:4" x14ac:dyDescent="0.25">
      <c r="B124" s="69" t="s">
        <v>223</v>
      </c>
      <c r="C124" s="68"/>
      <c r="D124" s="68"/>
    </row>
    <row r="125" spans="2:4" x14ac:dyDescent="0.25">
      <c r="B125" s="69" t="s">
        <v>222</v>
      </c>
      <c r="C125" s="69" t="s">
        <v>224</v>
      </c>
      <c r="D125" s="68"/>
    </row>
  </sheetData>
  <autoFilter ref="A4:G4" xr:uid="{00000000-0009-0000-0000-000002000000}">
    <sortState xmlns:xlrd2="http://schemas.microsoft.com/office/spreadsheetml/2017/richdata2" ref="A5:G35">
      <sortCondition descending="1" ref="C4"/>
    </sortState>
  </autoFilter>
  <mergeCells count="1">
    <mergeCell ref="A1:G1"/>
  </mergeCell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workbookViewId="0">
      <selection activeCell="H17" sqref="H17"/>
    </sheetView>
  </sheetViews>
  <sheetFormatPr defaultRowHeight="12.75" x14ac:dyDescent="0.2"/>
  <cols>
    <col min="1" max="1" width="5.5703125" style="8" customWidth="1"/>
    <col min="2" max="2" width="30.28515625" style="8" customWidth="1"/>
    <col min="3" max="3" width="13.28515625" style="8" customWidth="1"/>
    <col min="4" max="4" width="9.85546875" style="8" customWidth="1"/>
    <col min="5" max="5" width="26.42578125" style="8" customWidth="1"/>
    <col min="6" max="16384" width="9.140625" style="8"/>
  </cols>
  <sheetData>
    <row r="1" spans="1:8" x14ac:dyDescent="0.2">
      <c r="A1" s="123" t="s">
        <v>241</v>
      </c>
      <c r="B1" s="123"/>
      <c r="C1" s="123"/>
      <c r="D1" s="123"/>
      <c r="E1" s="123"/>
    </row>
    <row r="2" spans="1:8" x14ac:dyDescent="0.2">
      <c r="A2" s="10"/>
    </row>
    <row r="3" spans="1:8" x14ac:dyDescent="0.2">
      <c r="A3" s="116" t="s">
        <v>75</v>
      </c>
      <c r="B3" s="116"/>
      <c r="C3" s="116"/>
      <c r="D3" s="116"/>
      <c r="E3" s="116"/>
    </row>
    <row r="4" spans="1:8" ht="24" x14ac:dyDescent="0.2">
      <c r="A4" s="32" t="s">
        <v>47</v>
      </c>
      <c r="B4" s="32" t="s">
        <v>48</v>
      </c>
      <c r="C4" s="88" t="s">
        <v>49</v>
      </c>
      <c r="D4" s="88" t="s">
        <v>50</v>
      </c>
    </row>
    <row r="5" spans="1:8" ht="12.75" customHeight="1" x14ac:dyDescent="0.2">
      <c r="A5" s="34">
        <v>1</v>
      </c>
      <c r="B5" s="33" t="s">
        <v>51</v>
      </c>
      <c r="C5" s="35">
        <v>69.587968660000001</v>
      </c>
      <c r="D5" s="34">
        <v>176</v>
      </c>
      <c r="H5" s="93"/>
    </row>
    <row r="6" spans="1:8" ht="12.75" customHeight="1" x14ac:dyDescent="0.2">
      <c r="A6" s="34">
        <v>2</v>
      </c>
      <c r="B6" s="33" t="s">
        <v>52</v>
      </c>
      <c r="C6" s="35">
        <v>37.5435485</v>
      </c>
      <c r="D6" s="34">
        <v>85</v>
      </c>
      <c r="H6" s="93"/>
    </row>
    <row r="7" spans="1:8" ht="12.75" customHeight="1" x14ac:dyDescent="0.2">
      <c r="A7" s="34">
        <v>3</v>
      </c>
      <c r="B7" s="33" t="s">
        <v>53</v>
      </c>
      <c r="C7" s="35">
        <v>13.395048510000001</v>
      </c>
      <c r="D7" s="34">
        <v>32</v>
      </c>
      <c r="H7" s="93"/>
    </row>
    <row r="8" spans="1:8" ht="12.75" customHeight="1" x14ac:dyDescent="0.2">
      <c r="A8" s="34">
        <v>4</v>
      </c>
      <c r="B8" s="33" t="s">
        <v>54</v>
      </c>
      <c r="C8" s="35">
        <v>11.26102772</v>
      </c>
      <c r="D8" s="34">
        <v>32</v>
      </c>
      <c r="H8" s="93"/>
    </row>
    <row r="9" spans="1:8" ht="12" customHeight="1" x14ac:dyDescent="0.2">
      <c r="A9" s="34">
        <v>5</v>
      </c>
      <c r="B9" s="33" t="s">
        <v>55</v>
      </c>
      <c r="C9" s="35">
        <v>3.9705577500000002</v>
      </c>
      <c r="D9" s="34">
        <v>9</v>
      </c>
      <c r="H9" s="93"/>
    </row>
    <row r="10" spans="1:8" ht="22.5" customHeight="1" x14ac:dyDescent="0.2">
      <c r="A10" s="34">
        <v>6</v>
      </c>
      <c r="B10" s="33" t="s">
        <v>57</v>
      </c>
      <c r="C10" s="35">
        <v>3.2948895600000001</v>
      </c>
      <c r="D10" s="34">
        <v>8</v>
      </c>
      <c r="H10" s="93"/>
    </row>
    <row r="11" spans="1:8" ht="12.75" customHeight="1" x14ac:dyDescent="0.2">
      <c r="A11" s="34">
        <v>7</v>
      </c>
      <c r="B11" s="33" t="s">
        <v>56</v>
      </c>
      <c r="C11" s="35">
        <v>0.94826250000000001</v>
      </c>
      <c r="D11" s="34">
        <v>4</v>
      </c>
      <c r="H11" s="93"/>
    </row>
    <row r="12" spans="1:8" ht="28.5" customHeight="1" x14ac:dyDescent="0.2">
      <c r="A12" s="34">
        <v>8</v>
      </c>
      <c r="B12" s="33" t="s">
        <v>242</v>
      </c>
      <c r="C12" s="35">
        <v>0.5627375</v>
      </c>
      <c r="D12" s="34">
        <v>3</v>
      </c>
      <c r="H12" s="93"/>
    </row>
    <row r="13" spans="1:8" ht="12.75" customHeight="1" x14ac:dyDescent="0.2">
      <c r="A13" s="34">
        <v>9</v>
      </c>
      <c r="B13" s="33" t="s">
        <v>110</v>
      </c>
      <c r="C13" s="35">
        <v>0.486375</v>
      </c>
      <c r="D13" s="34">
        <v>1</v>
      </c>
      <c r="H13" s="93"/>
    </row>
    <row r="14" spans="1:8" ht="12.75" customHeight="1" x14ac:dyDescent="0.2">
      <c r="A14" s="34">
        <v>10</v>
      </c>
      <c r="B14" s="33" t="s">
        <v>58</v>
      </c>
      <c r="C14" s="35">
        <v>0.43552999999999997</v>
      </c>
      <c r="D14" s="34">
        <v>3</v>
      </c>
      <c r="H14" s="93"/>
    </row>
    <row r="15" spans="1:8" x14ac:dyDescent="0.2">
      <c r="A15" s="10"/>
    </row>
    <row r="16" spans="1:8" x14ac:dyDescent="0.2">
      <c r="A16" s="124" t="s">
        <v>76</v>
      </c>
      <c r="B16" s="124"/>
      <c r="C16" s="124"/>
      <c r="D16" s="124"/>
    </row>
    <row r="17" spans="1:4" ht="25.5" x14ac:dyDescent="0.2">
      <c r="A17" s="32" t="s">
        <v>47</v>
      </c>
      <c r="B17" s="11" t="s">
        <v>48</v>
      </c>
      <c r="C17" s="6" t="s">
        <v>49</v>
      </c>
      <c r="D17" s="6" t="s">
        <v>50</v>
      </c>
    </row>
    <row r="18" spans="1:4" ht="12.75" customHeight="1" x14ac:dyDescent="0.2">
      <c r="A18" s="12">
        <v>1</v>
      </c>
      <c r="B18" s="13" t="s">
        <v>243</v>
      </c>
      <c r="C18" s="14">
        <v>17.835945880000004</v>
      </c>
      <c r="D18" s="9">
        <v>4</v>
      </c>
    </row>
    <row r="19" spans="1:4" ht="12.75" customHeight="1" x14ac:dyDescent="0.2">
      <c r="A19" s="12">
        <v>2</v>
      </c>
      <c r="B19" s="13" t="s">
        <v>59</v>
      </c>
      <c r="C19" s="14">
        <v>5.8990975099999998</v>
      </c>
      <c r="D19" s="9">
        <v>12</v>
      </c>
    </row>
    <row r="20" spans="1:4" ht="12.75" customHeight="1" x14ac:dyDescent="0.2">
      <c r="A20" s="12">
        <v>3</v>
      </c>
      <c r="B20" s="13" t="s">
        <v>61</v>
      </c>
      <c r="C20" s="14">
        <v>3.5275734999999999</v>
      </c>
      <c r="D20" s="9">
        <v>10</v>
      </c>
    </row>
    <row r="21" spans="1:4" ht="12.75" customHeight="1" x14ac:dyDescent="0.2">
      <c r="A21" s="12">
        <v>4</v>
      </c>
      <c r="B21" s="13" t="s">
        <v>65</v>
      </c>
      <c r="C21" s="14">
        <v>3.2451187500000001</v>
      </c>
      <c r="D21" s="9">
        <v>18</v>
      </c>
    </row>
    <row r="22" spans="1:4" ht="12.75" customHeight="1" x14ac:dyDescent="0.2">
      <c r="A22" s="12">
        <v>5</v>
      </c>
      <c r="B22" s="13" t="s">
        <v>60</v>
      </c>
      <c r="C22" s="14">
        <v>2.8739520000000001</v>
      </c>
      <c r="D22" s="9">
        <v>2</v>
      </c>
    </row>
    <row r="23" spans="1:4" ht="12.75" customHeight="1" x14ac:dyDescent="0.2">
      <c r="A23" s="12">
        <v>6</v>
      </c>
      <c r="B23" s="13" t="s">
        <v>244</v>
      </c>
      <c r="C23" s="14">
        <v>2.844875</v>
      </c>
      <c r="D23" s="9">
        <v>1</v>
      </c>
    </row>
    <row r="24" spans="1:4" ht="12.75" customHeight="1" x14ac:dyDescent="0.2">
      <c r="A24" s="12">
        <v>7</v>
      </c>
      <c r="B24" s="13" t="s">
        <v>64</v>
      </c>
      <c r="C24" s="14">
        <v>2.7257250000000002</v>
      </c>
      <c r="D24" s="9">
        <v>6</v>
      </c>
    </row>
    <row r="25" spans="1:4" ht="12.75" customHeight="1" x14ac:dyDescent="0.2">
      <c r="A25" s="12">
        <v>8</v>
      </c>
      <c r="B25" s="13" t="s">
        <v>62</v>
      </c>
      <c r="C25" s="14">
        <v>2.68380588</v>
      </c>
      <c r="D25" s="9">
        <v>2</v>
      </c>
    </row>
    <row r="26" spans="1:4" ht="12.75" customHeight="1" x14ac:dyDescent="0.2">
      <c r="A26" s="12">
        <v>9</v>
      </c>
      <c r="B26" s="13" t="s">
        <v>63</v>
      </c>
      <c r="C26" s="14">
        <v>2.5387624999999998</v>
      </c>
      <c r="D26" s="9">
        <v>2</v>
      </c>
    </row>
    <row r="27" spans="1:4" ht="12.75" customHeight="1" x14ac:dyDescent="0.2">
      <c r="A27" s="12">
        <v>10</v>
      </c>
      <c r="B27" s="13" t="s">
        <v>245</v>
      </c>
      <c r="C27" s="14">
        <v>2.3971097499999998</v>
      </c>
      <c r="D27" s="9">
        <v>1</v>
      </c>
    </row>
    <row r="28" spans="1:4" x14ac:dyDescent="0.2">
      <c r="A28" s="94"/>
      <c r="B28" s="95"/>
      <c r="C28" s="96"/>
      <c r="D28" s="96"/>
    </row>
    <row r="29" spans="1:4" x14ac:dyDescent="0.2">
      <c r="A29" s="123" t="s">
        <v>77</v>
      </c>
      <c r="B29" s="123"/>
      <c r="C29" s="123"/>
      <c r="D29" s="123"/>
    </row>
    <row r="30" spans="1:4" ht="24" x14ac:dyDescent="0.2">
      <c r="A30" s="37" t="s">
        <v>47</v>
      </c>
      <c r="B30" s="37" t="s">
        <v>48</v>
      </c>
      <c r="C30" s="89" t="s">
        <v>66</v>
      </c>
      <c r="D30" s="89" t="s">
        <v>67</v>
      </c>
    </row>
    <row r="31" spans="1:4" ht="12" customHeight="1" x14ac:dyDescent="0.2">
      <c r="A31" s="39">
        <v>1</v>
      </c>
      <c r="B31" s="90" t="s">
        <v>68</v>
      </c>
      <c r="C31" s="36">
        <v>8.5519921500000002</v>
      </c>
      <c r="D31" s="40">
        <v>6</v>
      </c>
    </row>
    <row r="32" spans="1:4" ht="12" customHeight="1" x14ac:dyDescent="0.2">
      <c r="A32" s="39">
        <v>2</v>
      </c>
      <c r="B32" s="90" t="s">
        <v>69</v>
      </c>
      <c r="C32" s="36">
        <v>4.5040589899999999</v>
      </c>
      <c r="D32" s="40">
        <v>55</v>
      </c>
    </row>
    <row r="33" spans="1:4" ht="17.25" customHeight="1" x14ac:dyDescent="0.2">
      <c r="A33" s="39">
        <v>3</v>
      </c>
      <c r="B33" s="90" t="s">
        <v>73</v>
      </c>
      <c r="C33" s="36">
        <v>2.42327125</v>
      </c>
      <c r="D33" s="40">
        <v>14</v>
      </c>
    </row>
    <row r="34" spans="1:4" ht="12" customHeight="1" x14ac:dyDescent="0.2">
      <c r="A34" s="39">
        <v>4</v>
      </c>
      <c r="B34" s="90" t="s">
        <v>246</v>
      </c>
      <c r="C34" s="36">
        <v>2.4033250000000002</v>
      </c>
      <c r="D34" s="40">
        <v>1</v>
      </c>
    </row>
    <row r="35" spans="1:4" ht="12" customHeight="1" x14ac:dyDescent="0.2">
      <c r="A35" s="39">
        <v>5</v>
      </c>
      <c r="B35" s="90" t="s">
        <v>71</v>
      </c>
      <c r="C35" s="36">
        <v>2.1856475</v>
      </c>
      <c r="D35" s="40">
        <v>14</v>
      </c>
    </row>
    <row r="36" spans="1:4" ht="14.25" customHeight="1" x14ac:dyDescent="0.2">
      <c r="A36" s="39">
        <v>6</v>
      </c>
      <c r="B36" s="90" t="s">
        <v>72</v>
      </c>
      <c r="C36" s="36">
        <v>2.1557661299999999</v>
      </c>
      <c r="D36" s="40">
        <v>8</v>
      </c>
    </row>
    <row r="37" spans="1:4" ht="24.75" customHeight="1" x14ac:dyDescent="0.2">
      <c r="A37" s="39">
        <v>7</v>
      </c>
      <c r="B37" s="90" t="s">
        <v>70</v>
      </c>
      <c r="C37" s="36">
        <v>2.00324284</v>
      </c>
      <c r="D37" s="40">
        <v>11</v>
      </c>
    </row>
    <row r="38" spans="1:4" ht="12" customHeight="1" x14ac:dyDescent="0.2">
      <c r="A38" s="39">
        <v>8</v>
      </c>
      <c r="B38" s="90" t="s">
        <v>74</v>
      </c>
      <c r="C38" s="36">
        <v>1.524173</v>
      </c>
      <c r="D38" s="40">
        <v>13</v>
      </c>
    </row>
    <row r="39" spans="1:4" ht="12" customHeight="1" x14ac:dyDescent="0.2">
      <c r="A39" s="39">
        <v>9</v>
      </c>
      <c r="B39" s="90" t="s">
        <v>111</v>
      </c>
      <c r="C39" s="36">
        <v>0.68793099999999996</v>
      </c>
      <c r="D39" s="40">
        <v>1</v>
      </c>
    </row>
    <row r="40" spans="1:4" ht="12" customHeight="1" x14ac:dyDescent="0.2">
      <c r="A40" s="39">
        <v>10</v>
      </c>
      <c r="B40" s="90" t="s">
        <v>247</v>
      </c>
      <c r="C40" s="36">
        <v>0.46111999999999997</v>
      </c>
      <c r="D40" s="40">
        <v>2</v>
      </c>
    </row>
  </sheetData>
  <mergeCells count="4">
    <mergeCell ref="A3:E3"/>
    <mergeCell ref="A1:E1"/>
    <mergeCell ref="A16:D16"/>
    <mergeCell ref="A29: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activeCell="C39" sqref="C39"/>
    </sheetView>
  </sheetViews>
  <sheetFormatPr defaultRowHeight="15" x14ac:dyDescent="0.25"/>
  <cols>
    <col min="1" max="1" width="23" customWidth="1"/>
    <col min="2" max="2" width="21" customWidth="1"/>
    <col min="3" max="3" width="29.7109375" customWidth="1"/>
  </cols>
  <sheetData>
    <row r="1" spans="1:5" x14ac:dyDescent="0.25">
      <c r="A1" s="10" t="s">
        <v>254</v>
      </c>
    </row>
    <row r="3" spans="1:5" ht="31.5" customHeight="1" x14ac:dyDescent="0.25">
      <c r="A3" s="41" t="s">
        <v>78</v>
      </c>
      <c r="B3" s="121" t="s">
        <v>79</v>
      </c>
      <c r="C3" s="121"/>
      <c r="D3" s="38" t="s">
        <v>9</v>
      </c>
      <c r="E3" s="38" t="s">
        <v>80</v>
      </c>
    </row>
    <row r="4" spans="1:5" ht="12.95" customHeight="1" x14ac:dyDescent="0.25">
      <c r="A4" s="131" t="s">
        <v>248</v>
      </c>
      <c r="B4" s="143" t="s">
        <v>81</v>
      </c>
      <c r="C4" s="144"/>
      <c r="D4" s="42">
        <v>13.33862467</v>
      </c>
      <c r="E4" s="43">
        <f>D4/$D$37</f>
        <v>4.8432896062360231E-2</v>
      </c>
    </row>
    <row r="5" spans="1:5" ht="12.95" customHeight="1" x14ac:dyDescent="0.25">
      <c r="A5" s="132"/>
      <c r="B5" s="143" t="s">
        <v>82</v>
      </c>
      <c r="C5" s="144"/>
      <c r="D5" s="42">
        <v>4.7269474200000001</v>
      </c>
      <c r="E5" s="43">
        <f t="shared" ref="E5:E36" si="0">D5/$D$37</f>
        <v>1.7163670074622609E-2</v>
      </c>
    </row>
    <row r="6" spans="1:5" ht="12.95" customHeight="1" x14ac:dyDescent="0.25">
      <c r="A6" s="132"/>
      <c r="B6" s="143" t="s">
        <v>83</v>
      </c>
      <c r="C6" s="144"/>
      <c r="D6" s="42">
        <v>15.487977369999999</v>
      </c>
      <c r="E6" s="43">
        <f t="shared" si="0"/>
        <v>5.623725209575129E-2</v>
      </c>
    </row>
    <row r="7" spans="1:5" ht="12.95" customHeight="1" x14ac:dyDescent="0.25">
      <c r="A7" s="133"/>
      <c r="B7" s="143" t="s">
        <v>84</v>
      </c>
      <c r="C7" s="144"/>
      <c r="D7" s="42">
        <v>4.8789700400000005</v>
      </c>
      <c r="E7" s="43">
        <f t="shared" si="0"/>
        <v>1.7715668195549397E-2</v>
      </c>
    </row>
    <row r="8" spans="1:5" ht="23.25" customHeight="1" x14ac:dyDescent="0.25">
      <c r="A8" s="138" t="s">
        <v>249</v>
      </c>
      <c r="B8" s="145" t="s">
        <v>85</v>
      </c>
      <c r="C8" s="44" t="s">
        <v>86</v>
      </c>
      <c r="D8" s="45">
        <v>22.807255120000001</v>
      </c>
      <c r="E8" s="46">
        <f t="shared" si="0"/>
        <v>8.2813741598045373E-2</v>
      </c>
    </row>
    <row r="9" spans="1:5" ht="12.95" customHeight="1" x14ac:dyDescent="0.25">
      <c r="A9" s="139"/>
      <c r="B9" s="145"/>
      <c r="C9" s="44" t="s">
        <v>87</v>
      </c>
      <c r="D9" s="45">
        <v>5.5044199999999996</v>
      </c>
      <c r="E9" s="46">
        <f t="shared" si="0"/>
        <v>1.9986693406493228E-2</v>
      </c>
    </row>
    <row r="10" spans="1:5" ht="12.95" customHeight="1" x14ac:dyDescent="0.25">
      <c r="A10" s="139"/>
      <c r="B10" s="145"/>
      <c r="C10" s="47" t="s">
        <v>88</v>
      </c>
      <c r="D10" s="45">
        <v>2.7203984800000001</v>
      </c>
      <c r="E10" s="46">
        <f t="shared" si="0"/>
        <v>9.8778382396783309E-3</v>
      </c>
    </row>
    <row r="11" spans="1:5" ht="12.95" customHeight="1" x14ac:dyDescent="0.25">
      <c r="A11" s="139"/>
      <c r="B11" s="145"/>
      <c r="C11" s="44" t="s">
        <v>89</v>
      </c>
      <c r="D11" s="45">
        <v>3.0428943099999994</v>
      </c>
      <c r="E11" s="46">
        <f t="shared" si="0"/>
        <v>1.1048829057799504E-2</v>
      </c>
    </row>
    <row r="12" spans="1:5" ht="24" customHeight="1" x14ac:dyDescent="0.25">
      <c r="A12" s="139"/>
      <c r="B12" s="145"/>
      <c r="C12" s="47" t="s">
        <v>90</v>
      </c>
      <c r="D12" s="45">
        <v>1.4418586099999999</v>
      </c>
      <c r="E12" s="46">
        <f t="shared" si="0"/>
        <v>5.2354264343168746E-3</v>
      </c>
    </row>
    <row r="13" spans="1:5" ht="12.95" customHeight="1" x14ac:dyDescent="0.25">
      <c r="A13" s="139"/>
      <c r="B13" s="145"/>
      <c r="C13" s="44" t="s">
        <v>91</v>
      </c>
      <c r="D13" s="45">
        <v>2.3702941600000003</v>
      </c>
      <c r="E13" s="46">
        <f t="shared" si="0"/>
        <v>8.6066002701685931E-3</v>
      </c>
    </row>
    <row r="14" spans="1:5" ht="12.95" customHeight="1" x14ac:dyDescent="0.25">
      <c r="A14" s="139"/>
      <c r="B14" s="146" t="s">
        <v>92</v>
      </c>
      <c r="C14" s="147"/>
      <c r="D14" s="48">
        <v>12.60766443</v>
      </c>
      <c r="E14" s="46">
        <f t="shared" si="0"/>
        <v>4.5778760257095243E-2</v>
      </c>
    </row>
    <row r="15" spans="1:5" ht="12.95" customHeight="1" x14ac:dyDescent="0.25">
      <c r="A15" s="140"/>
      <c r="B15" s="146" t="s">
        <v>112</v>
      </c>
      <c r="C15" s="147"/>
      <c r="D15" s="48">
        <v>0.27468749999999997</v>
      </c>
      <c r="E15" s="46">
        <f t="shared" si="0"/>
        <v>9.9739751783041778E-4</v>
      </c>
    </row>
    <row r="16" spans="1:5" ht="12.95" customHeight="1" x14ac:dyDescent="0.25">
      <c r="A16" s="131" t="s">
        <v>250</v>
      </c>
      <c r="B16" s="143" t="s">
        <v>93</v>
      </c>
      <c r="C16" s="144"/>
      <c r="D16" s="49">
        <v>20.625119640000001</v>
      </c>
      <c r="E16" s="43">
        <f t="shared" si="0"/>
        <v>7.489035043054891E-2</v>
      </c>
    </row>
    <row r="17" spans="1:5" ht="12.95" customHeight="1" x14ac:dyDescent="0.25">
      <c r="A17" s="132"/>
      <c r="B17" s="143" t="s">
        <v>94</v>
      </c>
      <c r="C17" s="144"/>
      <c r="D17" s="49">
        <v>29.469108819999995</v>
      </c>
      <c r="E17" s="43">
        <f t="shared" si="0"/>
        <v>0.10700310712989294</v>
      </c>
    </row>
    <row r="18" spans="1:5" ht="12.95" customHeight="1" x14ac:dyDescent="0.25">
      <c r="A18" s="132"/>
      <c r="B18" s="143" t="s">
        <v>95</v>
      </c>
      <c r="C18" s="144"/>
      <c r="D18" s="49">
        <v>28.715122109999996</v>
      </c>
      <c r="E18" s="43">
        <f t="shared" si="0"/>
        <v>0.1042653616080504</v>
      </c>
    </row>
    <row r="19" spans="1:5" ht="12.95" customHeight="1" x14ac:dyDescent="0.25">
      <c r="A19" s="132"/>
      <c r="B19" s="143" t="s">
        <v>96</v>
      </c>
      <c r="C19" s="144"/>
      <c r="D19" s="49">
        <v>6.3609792599999997</v>
      </c>
      <c r="E19" s="43">
        <f t="shared" si="0"/>
        <v>2.3096882547967299E-2</v>
      </c>
    </row>
    <row r="20" spans="1:5" ht="12.95" customHeight="1" x14ac:dyDescent="0.25">
      <c r="A20" s="132"/>
      <c r="B20" s="143" t="s">
        <v>97</v>
      </c>
      <c r="C20" s="144"/>
      <c r="D20" s="49">
        <v>13.911528520000001</v>
      </c>
      <c r="E20" s="43">
        <f t="shared" si="0"/>
        <v>5.051312496955656E-2</v>
      </c>
    </row>
    <row r="21" spans="1:5" ht="12.95" customHeight="1" x14ac:dyDescent="0.25">
      <c r="A21" s="132"/>
      <c r="B21" s="148" t="s">
        <v>98</v>
      </c>
      <c r="C21" s="149"/>
      <c r="D21" s="49">
        <v>12.055062599999999</v>
      </c>
      <c r="E21" s="43">
        <f t="shared" si="0"/>
        <v>4.37722485170614E-2</v>
      </c>
    </row>
    <row r="22" spans="1:5" ht="12.95" customHeight="1" x14ac:dyDescent="0.25">
      <c r="A22" s="132"/>
      <c r="B22" s="150" t="s">
        <v>99</v>
      </c>
      <c r="C22" s="151"/>
      <c r="D22" s="50">
        <v>14.557895709999999</v>
      </c>
      <c r="E22" s="43">
        <f t="shared" si="0"/>
        <v>5.2860101191310439E-2</v>
      </c>
    </row>
    <row r="23" spans="1:5" ht="12.95" customHeight="1" x14ac:dyDescent="0.25">
      <c r="A23" s="133"/>
      <c r="B23" s="143" t="s">
        <v>113</v>
      </c>
      <c r="C23" s="144"/>
      <c r="D23" s="49">
        <v>2.3034681299999997</v>
      </c>
      <c r="E23" s="43">
        <f t="shared" si="0"/>
        <v>8.3639532023243642E-3</v>
      </c>
    </row>
    <row r="24" spans="1:5" ht="24" customHeight="1" x14ac:dyDescent="0.25">
      <c r="A24" s="138" t="s">
        <v>251</v>
      </c>
      <c r="B24" s="141" t="s">
        <v>100</v>
      </c>
      <c r="C24" s="142"/>
      <c r="D24" s="51">
        <v>9.4198992500000003</v>
      </c>
      <c r="E24" s="46">
        <f t="shared" si="0"/>
        <v>3.4203901270216573E-2</v>
      </c>
    </row>
    <row r="25" spans="1:5" ht="12.95" customHeight="1" x14ac:dyDescent="0.25">
      <c r="A25" s="139"/>
      <c r="B25" s="141" t="s">
        <v>101</v>
      </c>
      <c r="C25" s="142"/>
      <c r="D25" s="51">
        <v>8.1467146200000009</v>
      </c>
      <c r="E25" s="46">
        <f t="shared" si="0"/>
        <v>2.9580934481768469E-2</v>
      </c>
    </row>
    <row r="26" spans="1:5" ht="12.95" customHeight="1" x14ac:dyDescent="0.25">
      <c r="A26" s="139"/>
      <c r="B26" s="141" t="s">
        <v>102</v>
      </c>
      <c r="C26" s="142"/>
      <c r="D26" s="52">
        <v>34.647456750000003</v>
      </c>
      <c r="E26" s="53">
        <f t="shared" si="0"/>
        <v>0.12580582429701664</v>
      </c>
    </row>
    <row r="27" spans="1:5" ht="12.95" customHeight="1" x14ac:dyDescent="0.25">
      <c r="A27" s="139"/>
      <c r="B27" s="141" t="s">
        <v>103</v>
      </c>
      <c r="C27" s="142"/>
      <c r="D27" s="48">
        <v>8.7493149999999992E-2</v>
      </c>
      <c r="E27" s="53">
        <f t="shared" si="0"/>
        <v>3.1768992268364749E-4</v>
      </c>
    </row>
    <row r="28" spans="1:5" ht="12.95" customHeight="1" x14ac:dyDescent="0.25">
      <c r="A28" s="140"/>
      <c r="B28" s="141" t="s">
        <v>116</v>
      </c>
      <c r="C28" s="142"/>
      <c r="D28" s="48">
        <v>0.59277312000000004</v>
      </c>
      <c r="E28" s="53">
        <f t="shared" si="0"/>
        <v>2.1523747477573334E-3</v>
      </c>
    </row>
    <row r="29" spans="1:5" ht="12.95" customHeight="1" x14ac:dyDescent="0.25">
      <c r="A29" s="131" t="s">
        <v>252</v>
      </c>
      <c r="B29" s="134" t="s">
        <v>104</v>
      </c>
      <c r="C29" s="135"/>
      <c r="D29" s="42">
        <v>1.2724819299999999</v>
      </c>
      <c r="E29" s="43">
        <f t="shared" si="0"/>
        <v>4.6204152663155747E-3</v>
      </c>
    </row>
    <row r="30" spans="1:5" ht="12.95" customHeight="1" x14ac:dyDescent="0.25">
      <c r="A30" s="132"/>
      <c r="B30" s="134" t="s">
        <v>105</v>
      </c>
      <c r="C30" s="135"/>
      <c r="D30" s="42">
        <v>0.45461397999999997</v>
      </c>
      <c r="E30" s="43">
        <f t="shared" si="0"/>
        <v>1.6507152863636213E-3</v>
      </c>
    </row>
    <row r="31" spans="1:5" ht="12.95" customHeight="1" x14ac:dyDescent="0.25">
      <c r="A31" s="132"/>
      <c r="B31" s="134" t="s">
        <v>106</v>
      </c>
      <c r="C31" s="135"/>
      <c r="D31" s="42">
        <v>0.33189000000000002</v>
      </c>
      <c r="E31" s="43">
        <f t="shared" si="0"/>
        <v>1.2051012958097379E-3</v>
      </c>
    </row>
    <row r="32" spans="1:5" ht="12.95" customHeight="1" x14ac:dyDescent="0.25">
      <c r="A32" s="132"/>
      <c r="B32" s="134" t="s">
        <v>107</v>
      </c>
      <c r="C32" s="135"/>
      <c r="D32" s="42">
        <v>9.8934999999999995E-2</v>
      </c>
      <c r="E32" s="43">
        <f t="shared" si="0"/>
        <v>3.5923558016492333E-4</v>
      </c>
    </row>
    <row r="33" spans="1:5" ht="12.95" customHeight="1" x14ac:dyDescent="0.25">
      <c r="A33" s="132"/>
      <c r="B33" s="134" t="s">
        <v>108</v>
      </c>
      <c r="C33" s="135"/>
      <c r="D33" s="54">
        <v>0.53742749999999995</v>
      </c>
      <c r="E33" s="43">
        <f t="shared" si="0"/>
        <v>1.9514133497658497E-3</v>
      </c>
    </row>
    <row r="34" spans="1:5" ht="12.95" customHeight="1" x14ac:dyDescent="0.25">
      <c r="A34" s="132"/>
      <c r="B34" s="136" t="s">
        <v>114</v>
      </c>
      <c r="C34" s="137"/>
      <c r="D34" s="54">
        <v>7.4812500000000004E-2</v>
      </c>
      <c r="E34" s="43">
        <f t="shared" si="0"/>
        <v>2.716461499073971E-4</v>
      </c>
    </row>
    <row r="35" spans="1:5" ht="12.95" customHeight="1" x14ac:dyDescent="0.25">
      <c r="A35" s="133"/>
      <c r="B35" s="134" t="s">
        <v>115</v>
      </c>
      <c r="C35" s="135"/>
      <c r="D35" s="54">
        <v>0.78300813000000002</v>
      </c>
      <c r="E35" s="43">
        <f t="shared" si="0"/>
        <v>2.8431230591236846E-3</v>
      </c>
    </row>
    <row r="36" spans="1:5" x14ac:dyDescent="0.25">
      <c r="A36" s="125" t="s">
        <v>253</v>
      </c>
      <c r="B36" s="126"/>
      <c r="C36" s="127"/>
      <c r="D36" s="45">
        <v>1.7564517799999997</v>
      </c>
      <c r="E36" s="46">
        <f t="shared" si="0"/>
        <v>6.3777224866832993E-3</v>
      </c>
    </row>
    <row r="37" spans="1:5" x14ac:dyDescent="0.25">
      <c r="A37" s="128" t="s">
        <v>109</v>
      </c>
      <c r="B37" s="129"/>
      <c r="C37" s="130"/>
      <c r="D37" s="55">
        <f>SUM(D4:D36)</f>
        <v>275.40423460999995</v>
      </c>
      <c r="E37" s="56">
        <f>D37/$D$37</f>
        <v>1</v>
      </c>
    </row>
  </sheetData>
  <mergeCells count="35">
    <mergeCell ref="A8:A15"/>
    <mergeCell ref="B8:B13"/>
    <mergeCell ref="B14:C14"/>
    <mergeCell ref="B15:C15"/>
    <mergeCell ref="A16:A23"/>
    <mergeCell ref="B16:C16"/>
    <mergeCell ref="B17:C17"/>
    <mergeCell ref="B18:C18"/>
    <mergeCell ref="B19:C19"/>
    <mergeCell ref="B20:C20"/>
    <mergeCell ref="B21:C21"/>
    <mergeCell ref="B22:C22"/>
    <mergeCell ref="B23:C23"/>
    <mergeCell ref="B3:C3"/>
    <mergeCell ref="A4:A7"/>
    <mergeCell ref="B4:C4"/>
    <mergeCell ref="B5:C5"/>
    <mergeCell ref="B6:C6"/>
    <mergeCell ref="B7:C7"/>
    <mergeCell ref="A24:A28"/>
    <mergeCell ref="B24:C24"/>
    <mergeCell ref="B25:C25"/>
    <mergeCell ref="B26:C26"/>
    <mergeCell ref="B27:C27"/>
    <mergeCell ref="B28:C28"/>
    <mergeCell ref="A36:C36"/>
    <mergeCell ref="A37:C37"/>
    <mergeCell ref="A29:A35"/>
    <mergeCell ref="B29:C29"/>
    <mergeCell ref="B30:C30"/>
    <mergeCell ref="B31:C31"/>
    <mergeCell ref="B32:C32"/>
    <mergeCell ref="B33:C33"/>
    <mergeCell ref="B34:C34"/>
    <mergeCell ref="B35:C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Q13" sqref="Q1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Tabel 1</vt:lpstr>
      <vt:lpstr>Tabel 2</vt:lpstr>
      <vt:lpstr>Tabel 3</vt:lpstr>
      <vt:lpstr>Tabel 4</vt:lpstr>
      <vt:lpstr>Tabel 5</vt:lpstr>
      <vt:lpstr>Lisainfo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2022-03-28T08:50:50Z</dcterms:modified>
</cp:coreProperties>
</file>