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dulehe uuendamine\2022\Juuni 2022\"/>
    </mc:Choice>
  </mc:AlternateContent>
  <xr:revisionPtr revIDLastSave="0" documentId="13_ncr:1_{0093D111-80DB-427F-9696-B9470CF7E5D6}" xr6:coauthVersionLast="47" xr6:coauthVersionMax="47" xr10:uidLastSave="{00000000-0000-0000-0000-000000000000}"/>
  <bookViews>
    <workbookView xWindow="-120" yWindow="-120" windowWidth="29040" windowHeight="15840" xr2:uid="{EA3C7C2A-FFAB-4A96-A146-85A4F8DC276E}"/>
  </bookViews>
  <sheets>
    <sheet name="1.1" sheetId="2" r:id="rId1"/>
    <sheet name="1.2" sheetId="3" r:id="rId2"/>
    <sheet name="1.3" sheetId="4" r:id="rId3"/>
    <sheet name="1.4" sheetId="5" r:id="rId4"/>
    <sheet name="1.5" sheetId="7" r:id="rId5"/>
    <sheet name="1.6" sheetId="1" r:id="rId6"/>
    <sheet name="1.7" sheetId="6" r:id="rId7"/>
  </sheets>
  <definedNames>
    <definedName name="_xlnm._FilterDatabase" localSheetId="1" hidden="1">'1.2'!$A$3:$K$3</definedName>
    <definedName name="_xlnm._FilterDatabase" localSheetId="2" hidden="1">'1.3'!$A$2:$J$2</definedName>
    <definedName name="_xlnm._FilterDatabase" localSheetId="3" hidden="1">'1.4'!$A$2:$D$2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7" l="1"/>
  <c r="J10" i="7" s="1"/>
  <c r="I10" i="7"/>
  <c r="H10" i="7"/>
  <c r="I9" i="7"/>
  <c r="H9" i="7"/>
  <c r="D9" i="7"/>
  <c r="J9" i="7" s="1"/>
  <c r="I8" i="7"/>
  <c r="H8" i="7"/>
  <c r="D8" i="7"/>
  <c r="J8" i="7" s="1"/>
  <c r="I7" i="7"/>
  <c r="H7" i="7"/>
  <c r="D7" i="7"/>
  <c r="J7" i="7" s="1"/>
  <c r="I6" i="7"/>
  <c r="H6" i="7"/>
  <c r="D6" i="7"/>
  <c r="J6" i="7" s="1"/>
  <c r="I5" i="7"/>
  <c r="H5" i="7"/>
  <c r="D5" i="7"/>
  <c r="J5" i="7" s="1"/>
  <c r="I4" i="7"/>
  <c r="H4" i="7"/>
  <c r="D4" i="7"/>
  <c r="J4" i="7" s="1"/>
  <c r="D19" i="1"/>
  <c r="D20" i="1"/>
  <c r="D21" i="1"/>
  <c r="D18" i="1"/>
  <c r="H12" i="1"/>
  <c r="H13" i="1"/>
  <c r="H14" i="1"/>
  <c r="H11" i="1"/>
  <c r="G12" i="1"/>
  <c r="G13" i="1"/>
  <c r="G14" i="1"/>
  <c r="G11" i="1"/>
  <c r="F12" i="1"/>
  <c r="F13" i="1"/>
  <c r="E12" i="1"/>
  <c r="E13" i="1"/>
  <c r="E11" i="1"/>
  <c r="D12" i="1"/>
  <c r="D13" i="1"/>
  <c r="D14" i="1"/>
  <c r="D11" i="1"/>
  <c r="C12" i="1"/>
  <c r="C13" i="1"/>
  <c r="C14" i="1"/>
  <c r="C11" i="1"/>
  <c r="B12" i="1"/>
  <c r="B13" i="1"/>
  <c r="B14" i="1"/>
  <c r="B11" i="1"/>
  <c r="O8" i="1"/>
  <c r="N4" i="1" s="1"/>
  <c r="H18" i="1" s="1"/>
  <c r="P6" i="6"/>
  <c r="P5" i="6"/>
  <c r="H15" i="1" l="1"/>
  <c r="G15" i="1"/>
  <c r="N5" i="1"/>
  <c r="H19" i="1" s="1"/>
  <c r="N6" i="1"/>
  <c r="H20" i="1" s="1"/>
  <c r="N7" i="1"/>
  <c r="H21" i="1" s="1"/>
  <c r="N8" i="1" l="1"/>
  <c r="C6" i="2" l="1"/>
  <c r="H6" i="2" l="1"/>
  <c r="E9" i="2"/>
  <c r="AD57" i="6" l="1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B56" i="6"/>
  <c r="Y56" i="6"/>
  <c r="W56" i="6"/>
  <c r="U56" i="6"/>
  <c r="S56" i="6"/>
  <c r="Q56" i="6"/>
  <c r="O56" i="6"/>
  <c r="M56" i="6"/>
  <c r="K56" i="6"/>
  <c r="I56" i="6"/>
  <c r="G56" i="6"/>
  <c r="E56" i="6"/>
  <c r="C56" i="6"/>
  <c r="O6" i="6"/>
  <c r="N6" i="6"/>
  <c r="M6" i="6"/>
  <c r="L6" i="6"/>
  <c r="K6" i="6"/>
  <c r="J6" i="6"/>
  <c r="I6" i="6"/>
  <c r="H6" i="6"/>
  <c r="G6" i="6"/>
  <c r="F6" i="6"/>
  <c r="E6" i="6"/>
  <c r="D6" i="6"/>
  <c r="C6" i="6"/>
  <c r="O5" i="6"/>
  <c r="N5" i="6"/>
  <c r="M5" i="6"/>
  <c r="L5" i="6"/>
  <c r="K5" i="6"/>
  <c r="J5" i="6"/>
  <c r="I5" i="6"/>
  <c r="H5" i="6"/>
  <c r="G5" i="6"/>
  <c r="F5" i="6"/>
  <c r="E5" i="6"/>
  <c r="D5" i="6"/>
  <c r="C5" i="6"/>
  <c r="M8" i="1"/>
  <c r="L7" i="1" s="1"/>
  <c r="G21" i="1" s="1"/>
  <c r="F8" i="1"/>
  <c r="E8" i="1"/>
  <c r="D6" i="1" s="1"/>
  <c r="C20" i="1" s="1"/>
  <c r="C8" i="1"/>
  <c r="K7" i="1"/>
  <c r="F14" i="1" s="1"/>
  <c r="I7" i="1"/>
  <c r="H6" i="1"/>
  <c r="E20" i="1" s="1"/>
  <c r="H5" i="1"/>
  <c r="E19" i="1" s="1"/>
  <c r="K4" i="1"/>
  <c r="F11" i="1" s="1"/>
  <c r="H4" i="1"/>
  <c r="E18" i="1" s="1"/>
  <c r="B5" i="1" l="1"/>
  <c r="B19" i="1" s="1"/>
  <c r="B4" i="1"/>
  <c r="B18" i="1" s="1"/>
  <c r="H7" i="1"/>
  <c r="E21" i="1" s="1"/>
  <c r="E14" i="1"/>
  <c r="L5" i="1"/>
  <c r="G19" i="1" s="1"/>
  <c r="L6" i="1"/>
  <c r="G20" i="1" s="1"/>
  <c r="D4" i="1"/>
  <c r="C18" i="1" s="1"/>
  <c r="B6" i="1"/>
  <c r="B20" i="1" s="1"/>
  <c r="K8" i="1"/>
  <c r="J6" i="1" s="1"/>
  <c r="F20" i="1" s="1"/>
  <c r="B7" i="1"/>
  <c r="B21" i="1" s="1"/>
  <c r="L4" i="1"/>
  <c r="D7" i="1"/>
  <c r="C21" i="1" s="1"/>
  <c r="D5" i="1"/>
  <c r="H8" i="1"/>
  <c r="D8" i="1" l="1"/>
  <c r="C19" i="1"/>
  <c r="B8" i="1"/>
  <c r="L8" i="1"/>
  <c r="G18" i="1"/>
  <c r="J5" i="1"/>
  <c r="F19" i="1" s="1"/>
  <c r="J7" i="1"/>
  <c r="F21" i="1" s="1"/>
  <c r="J4" i="1"/>
  <c r="B15" i="1"/>
  <c r="C15" i="1"/>
  <c r="D15" i="1"/>
  <c r="E15" i="1"/>
  <c r="F15" i="1"/>
  <c r="J8" i="1" l="1"/>
  <c r="F18" i="1"/>
</calcChain>
</file>

<file path=xl/sharedStrings.xml><?xml version="1.0" encoding="utf-8"?>
<sst xmlns="http://schemas.openxmlformats.org/spreadsheetml/2006/main" count="367" uniqueCount="158">
  <si>
    <t>Uurimistoetused</t>
  </si>
  <si>
    <t>Baasfinantseerimine</t>
  </si>
  <si>
    <t>Struktuurifondid</t>
  </si>
  <si>
    <t>Muud</t>
  </si>
  <si>
    <t>Osakaal</t>
  </si>
  <si>
    <t>Eelarve</t>
  </si>
  <si>
    <t>Kokku</t>
  </si>
  <si>
    <t>osakaal</t>
  </si>
  <si>
    <t>mln EUR</t>
  </si>
  <si>
    <t>% SKP-st</t>
  </si>
  <si>
    <t>TA RAHASTAJA</t>
  </si>
  <si>
    <t>Rahavood</t>
  </si>
  <si>
    <t>TA TEGIJA (TA kulutused)</t>
  </si>
  <si>
    <t>AVALIK SEKTOR</t>
  </si>
  <si>
    <t>Avalik sektor -&gt; Avalik sektor</t>
  </si>
  <si>
    <t>ERASEKTOR</t>
  </si>
  <si>
    <t>Avalik sektor -&gt; Erasektor</t>
  </si>
  <si>
    <t>VÄLISMAISED ALLIKAD</t>
  </si>
  <si>
    <t>Erasektor -&gt; Avalik sektor</t>
  </si>
  <si>
    <t>KOKKU</t>
  </si>
  <si>
    <t>Erasektor -&gt; Erasektor</t>
  </si>
  <si>
    <t>Välismaa -&gt; Avalik sektor</t>
  </si>
  <si>
    <t>Välismaa -&gt; Erasektor</t>
  </si>
  <si>
    <t>Rahavood kokku:</t>
  </si>
  <si>
    <t>Allikas: Statistikaamet (tabelid TD024, TD025, TD050, TD052, TD078); ETAg-i arvutused</t>
  </si>
  <si>
    <t>Austria</t>
  </si>
  <si>
    <t>Belgia</t>
  </si>
  <si>
    <t>Bulgaaria</t>
  </si>
  <si>
    <t>Eesti</t>
  </si>
  <si>
    <t>EL-13</t>
  </si>
  <si>
    <t>EL-28</t>
  </si>
  <si>
    <t>Hispaania</t>
  </si>
  <si>
    <t>Holland</t>
  </si>
  <si>
    <t>Horvaatia</t>
  </si>
  <si>
    <t>Iirimaa</t>
  </si>
  <si>
    <t>Itaalia</t>
  </si>
  <si>
    <t>Kreeka</t>
  </si>
  <si>
    <t>Küpros</t>
  </si>
  <si>
    <t>Leedu</t>
  </si>
  <si>
    <t>Luksemburg</t>
  </si>
  <si>
    <t>Läti</t>
  </si>
  <si>
    <t>Malta</t>
  </si>
  <si>
    <t>Poola</t>
  </si>
  <si>
    <t>Portugal</t>
  </si>
  <si>
    <t>Prantsusmaa</t>
  </si>
  <si>
    <t>Rootsi</t>
  </si>
  <si>
    <t>Rumeenia</t>
  </si>
  <si>
    <t>Saksamaa</t>
  </si>
  <si>
    <t>Slovakkia</t>
  </si>
  <si>
    <t>Sloveenia</t>
  </si>
  <si>
    <t>Soome</t>
  </si>
  <si>
    <t>Suurbritannia</t>
  </si>
  <si>
    <t>Taani</t>
  </si>
  <si>
    <t>Tšehhi</t>
  </si>
  <si>
    <t>Ungari</t>
  </si>
  <si>
    <t>Kontakt: Kadri Raudvere, Kadri.Raudvere@etag.ee</t>
  </si>
  <si>
    <t>:</t>
  </si>
  <si>
    <t>Island</t>
  </si>
  <si>
    <t>Jaapan</t>
  </si>
  <si>
    <t>Lõuna-Korea</t>
  </si>
  <si>
    <t>Montenegro</t>
  </si>
  <si>
    <t>Norra</t>
  </si>
  <si>
    <t>Põhja-Makedoonia</t>
  </si>
  <si>
    <t>Serbia</t>
  </si>
  <si>
    <t>Šveits</t>
  </si>
  <si>
    <t>Türgi</t>
  </si>
  <si>
    <t>USA</t>
  </si>
  <si>
    <t>: andmed puuduvad</t>
  </si>
  <si>
    <t>Euroala (19)</t>
  </si>
  <si>
    <t>Allikas: Haridus- ja Teadusministeerium</t>
  </si>
  <si>
    <t>Kontakt: Kristina Laurand</t>
  </si>
  <si>
    <t>Tel 7 300 371</t>
  </si>
  <si>
    <t>Kristina.Laurand@etag.ee</t>
  </si>
  <si>
    <t>Uurimistoetused (mln EUR)</t>
  </si>
  <si>
    <t>Baasfinantseerimine (mln EUR)</t>
  </si>
  <si>
    <t>Uurimistoetuste osakaal</t>
  </si>
  <si>
    <t>Baasfinantseerimise osakaal</t>
  </si>
  <si>
    <t>Allikas: Eesti Teadusagentuur, Haridus- ja Teadusministeerium</t>
  </si>
  <si>
    <t>Andmed seisuga: 26.03.2021</t>
  </si>
  <si>
    <t>Eraldatud baasfinantseerimise jagunemine asutuste lõikes (EUR) 2009-2021</t>
  </si>
  <si>
    <t>Asutus</t>
  </si>
  <si>
    <t>sh rahvusteaduste täiendavaks toetuseks</t>
  </si>
  <si>
    <t>sh tagatis vastavalt määruse § 2 lg 4</t>
  </si>
  <si>
    <r>
      <t>Eesti Biokeskus</t>
    </r>
    <r>
      <rPr>
        <vertAlign val="superscript"/>
        <sz val="11"/>
        <color theme="1"/>
        <rFont val="Calibri"/>
        <family val="2"/>
        <scheme val="minor"/>
      </rPr>
      <t>1</t>
    </r>
  </si>
  <si>
    <t>Eesti Keele Instituut</t>
  </si>
  <si>
    <t>Eesti Kirjandusmuuseum</t>
  </si>
  <si>
    <t>Eesti Rahva Muuseum</t>
  </si>
  <si>
    <r>
      <t>Tartu Observatoorium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</si>
  <si>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Eesti Maaviljeluse Instituut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</si>
  <si>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Jõgeva Sordiaretuse Instituut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</si>
  <si>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Eesti Taimekasvatuse Instituut</t>
    </r>
    <r>
      <rPr>
        <vertAlign val="superscript"/>
        <sz val="11"/>
        <color theme="1"/>
        <rFont val="Calibri"/>
        <family val="2"/>
        <scheme val="minor"/>
      </rPr>
      <t>2</t>
    </r>
  </si>
  <si>
    <t>Tervise Arengu Instituut</t>
  </si>
  <si>
    <t>Eesti Kunstiakadeemia</t>
  </si>
  <si>
    <t>Eesti Muusika- ja Teatriakadeemia</t>
  </si>
  <si>
    <t>Eesti Maaülikool</t>
  </si>
  <si>
    <t>Tallinna Ülikool</t>
  </si>
  <si>
    <t>Tallinna Tehnikaülikool</t>
  </si>
  <si>
    <t>Tartu Ülikool</t>
  </si>
  <si>
    <t>Keemilise ja Bioloogilise Füüsika Instituut</t>
  </si>
  <si>
    <t>ETA Underi ja Tuglase Kirjanduskeskus</t>
  </si>
  <si>
    <t>Cybernetica AS</t>
  </si>
  <si>
    <t>Estonian Business School</t>
  </si>
  <si>
    <t>OÜ Protobios</t>
  </si>
  <si>
    <t>AS Vähiuuringute Tehnoloogia Arenduskeskus</t>
  </si>
  <si>
    <t>Tervisetehnoloogiate Arenduskeskus AS</t>
  </si>
  <si>
    <t>BioCC OÜ (endine OÜ Tervisliku Piima Biotehnoloogiate Arenduskeskus)</t>
  </si>
  <si>
    <t>AS Toidu- ja Fermentatsioonitehnoloogia Arenduskeskus</t>
  </si>
  <si>
    <t>STACC OÜ (endine Tarkvara Tehnoloogia Arenduskeskus AS)</t>
  </si>
  <si>
    <t>Asutuste keskmine (kui baasfinantseerimine&gt;0)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</si>
  <si>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charset val="186"/>
        <scheme val="minor"/>
      </rPr>
      <t>Alates 01.01.2018 kuuluvad Eesti Biokeskus ja Tartu Observatoorium Tartu Ülikooli koosseisu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</si>
  <si>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86"/>
        <scheme val="minor"/>
      </rPr>
      <t>Alates 01.07.2013 moodustati Jõgeva Sordiaretuse Instituudist ja Eesti Maaviljeluse Instituudist Eesti Taimekasvatuse Instituut</t>
    </r>
  </si>
  <si>
    <t>1.1. Teadus- ja arendustegevuse rahastamine ja kogukulud Eestis, 2020 (mln EUR;  % SKP-st)</t>
  </si>
  <si>
    <t>Andmed seisuga 02.12.2021</t>
  </si>
  <si>
    <t xml:space="preserve">NB! Allpool oleva tabeli andmed 2022.a kohta uuendatakse märtsis 2022. </t>
  </si>
  <si>
    <t>Andmed seisuga: 14.12.2021</t>
  </si>
  <si>
    <t>Riik</t>
  </si>
  <si>
    <t>Avalik sektor</t>
  </si>
  <si>
    <t>Erasektor</t>
  </si>
  <si>
    <t>Euroopa Liit (13)</t>
  </si>
  <si>
    <t>Euroopa Liit (27)</t>
  </si>
  <si>
    <t>Euroopa Liit (14)</t>
  </si>
  <si>
    <t>1.4. TA kulutuste jagunemine avaliku ja erasektori vahel (% SKP-st), Euroopa riikides, 2020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</si>
  <si>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</si>
  <si>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</si>
  <si>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</si>
  <si>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</si>
  <si>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</si>
  <si>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</si>
  <si>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</si>
  <si>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</si>
  <si>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</si>
  <si>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EL-27</t>
  </si>
  <si>
    <t>EL-19 (euroala)</t>
  </si>
  <si>
    <t>Bosnia ja Herzegovina</t>
  </si>
  <si>
    <t>Hiina (v.a. Hong Kong)</t>
  </si>
  <si>
    <r>
      <t>EL-</t>
    </r>
    <r>
      <rPr>
        <sz val="11"/>
        <color theme="1"/>
        <rFont val="Calibri"/>
        <family val="2"/>
        <charset val="186"/>
        <scheme val="minor"/>
      </rPr>
      <t>13</t>
    </r>
  </si>
  <si>
    <t>Riik/aasta</t>
  </si>
  <si>
    <t>1.3.  Valitsuse poolt finantseeritud TA kulutuste osakaal (% TA kuludest kokku) Eestis ja võrdlusriikides, 2011-2019</t>
  </si>
  <si>
    <t>Allikas: Eurostat (GERD by sector of performance and source of funds [rd_e_gerdfund], Gross domestic product at market prices [nama_10_gdp]), ETAgi arvutused.</t>
  </si>
  <si>
    <t>2020</t>
  </si>
  <si>
    <t>EL-14</t>
  </si>
  <si>
    <t>1.2. TA kulude osakaal SKP-st (%) Eestis ja võrdlusriikides, 2011-2020</t>
  </si>
  <si>
    <t xml:space="preserve">Allikas: Eurostat (Intramural R&amp;D expenditure (GERD) by sectors of performance, Gross domestic product at market prices [nama_10_gdp]), ETAgi arvutused.											</t>
  </si>
  <si>
    <t>Allikas: Eurostat (Intramural R&amp;D expenditure (GERD) by sectors of performance, Gross domestic product at market prices [nama_10_gdp]), ETAgi arvutused</t>
  </si>
  <si>
    <t>Muud (mln EUR)</t>
  </si>
  <si>
    <t>Avalik sektor (mln EUR)</t>
  </si>
  <si>
    <t>Avaliku sektori TA kulutuste osakaal SKP-st</t>
  </si>
  <si>
    <t>SKP (mld EUR)</t>
  </si>
  <si>
    <t>ETAgi vahendatavad uurimistoetused (%)</t>
  </si>
  <si>
    <t>Allikad:</t>
  </si>
  <si>
    <t>Haridus- ja Teadusministeerium</t>
  </si>
  <si>
    <t>Baasfinants- eerimine (mln EUR)</t>
  </si>
  <si>
    <t>1.6. Haridus- ja Teadusministeeriumi teadus- ja arendustegevuse ning innovatsiooni programmi eelarve ja selle põhikomponendid 2016-2022</t>
  </si>
  <si>
    <t>1.7. Baasfinantseerimise ja riiklike uurimistoetuste proportsioonid 2009-2022</t>
  </si>
  <si>
    <t>1.5. Avaliku sektori TA kulutused (mln EUR, % SKP-st) ja uurimistoetuste ning baasfinantseerimise osakaal selles 2015-2021</t>
  </si>
  <si>
    <t>Statistikaamet, TD050 (viimati uuendatud 28.06.2022), RAA0042 (andmed viimati uuendatud 31.05.2022, võetud 22.06.2022), ETAgi arvutused</t>
  </si>
  <si>
    <t>ETAGi  uurimistoetused (mln EUR)</t>
  </si>
  <si>
    <t>* Muud kulutused on ülejäänud avaliku sektori TA kulutused peale ETAGi uurimistoetusi ja baasfinantseerimist (sh teised ministeeriumid).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</si>
</sst>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2" borderId="1" xfId="0" applyFont="1" applyFill="1" applyBorder="1"/>
    <xf numFmtId="0" fontId="2" fillId="0" borderId="1" xfId="0" applyFont="1" applyBorder="1"/>
    <xf numFmtId="9" fontId="0" fillId="0" borderId="1" xfId="1" applyFont="1" applyBorder="1"/>
    <xf numFmtId="165" fontId="0" fillId="0" borderId="1" xfId="0" applyNumberFormat="1" applyBorder="1"/>
    <xf numFmtId="9" fontId="2" fillId="0" borderId="1" xfId="0" applyNumberFormat="1" applyFont="1" applyBorder="1"/>
    <xf numFmtId="165" fontId="2" fillId="0" borderId="1" xfId="0" applyNumberFormat="1" applyFont="1" applyBorder="1"/>
    <xf numFmtId="9" fontId="2" fillId="0" borderId="1" xfId="1" applyFont="1" applyBorder="1"/>
    <xf numFmtId="0" fontId="0" fillId="0" borderId="0" xfId="0" applyFill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0" fontId="1" fillId="0" borderId="1" xfId="1" applyNumberFormat="1" applyFont="1" applyBorder="1"/>
    <xf numFmtId="0" fontId="1" fillId="0" borderId="1" xfId="0" applyFont="1" applyBorder="1"/>
    <xf numFmtId="10" fontId="5" fillId="0" borderId="1" xfId="1" applyNumberFormat="1" applyFont="1" applyBorder="1"/>
    <xf numFmtId="10" fontId="5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6" fillId="0" borderId="0" xfId="0" applyFont="1"/>
    <xf numFmtId="1" fontId="2" fillId="2" borderId="1" xfId="0" applyNumberFormat="1" applyFont="1" applyFill="1" applyBorder="1"/>
    <xf numFmtId="0" fontId="0" fillId="0" borderId="0" xfId="0" applyFill="1" applyBorder="1" applyAlignment="1"/>
    <xf numFmtId="1" fontId="0" fillId="0" borderId="0" xfId="0" applyNumberFormat="1" applyFill="1" applyBorder="1" applyAlignment="1"/>
    <xf numFmtId="0" fontId="8" fillId="0" borderId="0" xfId="0" applyFont="1"/>
    <xf numFmtId="0" fontId="0" fillId="2" borderId="1" xfId="0" applyFill="1" applyBorder="1"/>
    <xf numFmtId="0" fontId="2" fillId="0" borderId="0" xfId="0" applyFont="1"/>
    <xf numFmtId="0" fontId="1" fillId="0" borderId="0" xfId="0" applyFont="1"/>
    <xf numFmtId="0" fontId="5" fillId="0" borderId="0" xfId="0" applyFont="1" applyFill="1" applyBorder="1" applyAlignment="1">
      <alignment horizontal="left" vertical="center"/>
    </xf>
    <xf numFmtId="164" fontId="0" fillId="0" borderId="1" xfId="0" applyNumberFormat="1" applyFill="1" applyBorder="1"/>
    <xf numFmtId="9" fontId="0" fillId="0" borderId="1" xfId="1" applyFont="1" applyFill="1" applyBorder="1"/>
    <xf numFmtId="0" fontId="0" fillId="3" borderId="0" xfId="0" applyFill="1"/>
    <xf numFmtId="0" fontId="9" fillId="0" borderId="2" xfId="0" applyFont="1" applyBorder="1"/>
    <xf numFmtId="0" fontId="9" fillId="2" borderId="7" xfId="0" applyFont="1" applyFill="1" applyBorder="1"/>
    <xf numFmtId="0" fontId="0" fillId="0" borderId="2" xfId="0" applyFont="1" applyBorder="1"/>
    <xf numFmtId="0" fontId="0" fillId="2" borderId="13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3" xfId="0" applyFont="1" applyBorder="1"/>
    <xf numFmtId="3" fontId="0" fillId="0" borderId="1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0" fontId="0" fillId="0" borderId="13" xfId="0" applyFont="1" applyBorder="1" applyAlignment="1">
      <alignment wrapText="1"/>
    </xf>
    <xf numFmtId="3" fontId="0" fillId="0" borderId="15" xfId="0" applyNumberFormat="1" applyFont="1" applyBorder="1"/>
    <xf numFmtId="3" fontId="0" fillId="0" borderId="16" xfId="0" applyNumberFormat="1" applyFont="1" applyBorder="1"/>
    <xf numFmtId="0" fontId="0" fillId="0" borderId="17" xfId="0" applyFont="1" applyBorder="1"/>
    <xf numFmtId="0" fontId="0" fillId="0" borderId="18" xfId="0" applyFont="1" applyBorder="1"/>
    <xf numFmtId="3" fontId="0" fillId="0" borderId="19" xfId="0" applyNumberFormat="1" applyFont="1" applyBorder="1"/>
    <xf numFmtId="3" fontId="0" fillId="0" borderId="20" xfId="0" applyNumberFormat="1" applyFont="1" applyBorder="1"/>
    <xf numFmtId="3" fontId="0" fillId="0" borderId="18" xfId="0" applyNumberFormat="1" applyFont="1" applyBorder="1"/>
    <xf numFmtId="0" fontId="0" fillId="0" borderId="21" xfId="0" applyFont="1" applyBorder="1"/>
    <xf numFmtId="0" fontId="0" fillId="0" borderId="15" xfId="0" applyFont="1" applyBorder="1"/>
    <xf numFmtId="3" fontId="0" fillId="0" borderId="5" xfId="0" applyNumberFormat="1" applyFont="1" applyBorder="1"/>
    <xf numFmtId="3" fontId="0" fillId="0" borderId="11" xfId="0" applyNumberFormat="1" applyFont="1" applyBorder="1"/>
    <xf numFmtId="3" fontId="0" fillId="0" borderId="22" xfId="0" applyNumberFormat="1" applyFont="1" applyBorder="1"/>
    <xf numFmtId="3" fontId="0" fillId="0" borderId="7" xfId="0" applyNumberFormat="1" applyFont="1" applyBorder="1"/>
    <xf numFmtId="3" fontId="0" fillId="0" borderId="23" xfId="0" applyNumberFormat="1" applyFont="1" applyBorder="1"/>
    <xf numFmtId="0" fontId="9" fillId="0" borderId="18" xfId="0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3" fontId="9" fillId="0" borderId="24" xfId="0" applyNumberFormat="1" applyFont="1" applyBorder="1"/>
    <xf numFmtId="3" fontId="9" fillId="0" borderId="18" xfId="0" applyNumberFormat="1" applyFont="1" applyBorder="1"/>
    <xf numFmtId="3" fontId="9" fillId="0" borderId="25" xfId="0" applyNumberFormat="1" applyFont="1" applyBorder="1"/>
    <xf numFmtId="0" fontId="0" fillId="0" borderId="0" xfId="0" applyFont="1" applyAlignment="1">
      <alignment wrapText="1"/>
    </xf>
    <xf numFmtId="165" fontId="5" fillId="0" borderId="1" xfId="0" applyNumberFormat="1" applyFont="1" applyBorder="1"/>
    <xf numFmtId="165" fontId="6" fillId="0" borderId="1" xfId="0" applyNumberFormat="1" applyFont="1" applyBorder="1"/>
    <xf numFmtId="1" fontId="7" fillId="2" borderId="1" xfId="0" applyNumberFormat="1" applyFont="1" applyFill="1" applyBorder="1"/>
    <xf numFmtId="1" fontId="5" fillId="0" borderId="1" xfId="0" applyNumberFormat="1" applyFont="1" applyBorder="1"/>
    <xf numFmtId="1" fontId="5" fillId="0" borderId="1" xfId="0" applyNumberFormat="1" applyFont="1" applyFill="1" applyBorder="1"/>
    <xf numFmtId="0" fontId="11" fillId="0" borderId="0" xfId="0" applyFont="1"/>
    <xf numFmtId="165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2" borderId="1" xfId="0" applyNumberForma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1" applyNumberFormat="1" applyFont="1" applyBorder="1"/>
    <xf numFmtId="166" fontId="0" fillId="0" borderId="1" xfId="1" applyNumberFormat="1" applyFont="1" applyBorder="1"/>
    <xf numFmtId="0" fontId="2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E0D7F0"/>
      <color rgb="FF959494"/>
      <color rgb="FFAA96D7"/>
      <color rgb="FF856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b="1"/>
              <a:t>Haridus- ja Teadusministeeriumi teadus- ja arendustegevuse ning innovatsiooni programmi eelarve ja selle põhikomponendid 2016-2022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'1.6'!$A$11</c:f>
              <c:strCache>
                <c:ptCount val="1"/>
                <c:pt idx="0">
                  <c:v>Uurimistoetused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A23851-24B4-4124-BB38-4C05DF27D2C9}" type="VALUE">
                      <a:rPr lang="en-US" sz="100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[VÄÄRTUS]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B6A-4D1F-9771-01F38E680D5B}"/>
                </c:ext>
              </c:extLst>
            </c:dLbl>
            <c:dLbl>
              <c:idx val="1"/>
              <c:layout>
                <c:manualLayout>
                  <c:x val="-1.4064697609001407E-3"/>
                  <c:y val="-1.6161429463403891E-16"/>
                </c:manualLayout>
              </c:layout>
              <c:tx>
                <c:rich>
                  <a:bodyPr/>
                  <a:lstStyle/>
                  <a:p>
                    <a:fld id="{96EB4CE6-4B7A-4C81-B7CB-EC787562030A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B6A-4D1F-9771-01F38E680D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67E2B0-1F7E-4272-9956-59E2C716D266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0B6A-4D1F-9771-01F38E680D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34AA916-2387-4EFD-9F5C-B917E1760970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B6A-4D1F-9771-01F38E680D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52B73C-C9B0-4E4F-8311-E5B254888B29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0B6A-4D1F-9771-01F38E680D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7509F1-7D40-4C28-AEFC-A6D30CDD8374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B6A-4D1F-9771-01F38E680D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F01BB2A5-4498-4AC1-A979-548DF3A02C6F}" type="VALUE">
                      <a:rPr lang="en-US" b="1" baseline="0"/>
                      <a:pPr/>
                      <a:t>[VÄÄRTUS]</a:t>
                    </a:fld>
                    <a:endParaRPr lang="en-US" b="1" baseline="0"/>
                  </a:p>
                  <a:p>
                    <a:r>
                      <a:rPr lang="en-US" baseline="0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A4-412F-B830-C9155770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'1.6'!$B$10:$H$10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'1.6'!$B$11:$H$11</c:f>
              <c:numCache>
                <c:formatCode>General</c:formatCode>
                <c:ptCount val="7"/>
                <c:pt idx="0">
                  <c:v>37.9</c:v>
                </c:pt>
                <c:pt idx="1">
                  <c:v>39.4</c:v>
                </c:pt>
                <c:pt idx="2">
                  <c:v>40.200000000000003</c:v>
                </c:pt>
                <c:pt idx="3" formatCode="0.0">
                  <c:v>40.6</c:v>
                </c:pt>
                <c:pt idx="4" formatCode="0.0">
                  <c:v>42.699999999999996</c:v>
                </c:pt>
                <c:pt idx="5" formatCode="0.0">
                  <c:v>46.31</c:v>
                </c:pt>
                <c:pt idx="6" formatCode="0.0">
                  <c:v>52.31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'1.6'!$B$18:$H$18</c15:f>
                <c15:dlblRangeCache>
                  <c:ptCount val="7"/>
                  <c:pt idx="0">
                    <c:v>29%</c:v>
                  </c:pt>
                  <c:pt idx="1">
                    <c:v>29%</c:v>
                  </c:pt>
                  <c:pt idx="2">
                    <c:v>27%</c:v>
                  </c:pt>
                  <c:pt idx="3">
                    <c:v>24%</c:v>
                  </c:pt>
                  <c:pt idx="4">
                    <c:v>24%</c:v>
                  </c:pt>
                  <c:pt idx="5">
                    <c:v>23%</c:v>
                  </c:pt>
                  <c:pt idx="6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B6A-4D1F-9771-01F38E680D5B}"/>
            </c:ext>
          </c:extLst>
        </c:ser>
        <c:ser>
          <c:idx val="1"/>
          <c:order val="1"/>
          <c:tx>
            <c:strRef>
              <c:f>'1.6'!$A$12</c:f>
              <c:strCache>
                <c:ptCount val="1"/>
                <c:pt idx="0">
                  <c:v>Baasfinantseerimine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C26506-D956-480C-A476-83FA5AA5460C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B6A-4D1F-9771-01F38E680D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889BA5-5D79-4351-B7D9-930057B155E5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B6A-4D1F-9771-01F38E680D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1A195C-F626-4419-9978-240C8FF07621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B6A-4D1F-9771-01F38E680D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E3480E-C2A6-4242-8E55-A694624184A8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B6A-4D1F-9771-01F38E680D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9EACDA-FE89-42C5-8757-78DACBD54ED4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B6A-4D1F-9771-01F38E680D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E6FE4C-AFE7-4740-967F-8AA0E76AF225}" type="VALUE">
                      <a:rPr lang="en-US" sz="1000" b="1" i="0"/>
                      <a:pPr/>
                      <a:t>[VÄÄRTUS]</a:t>
                    </a:fld>
                    <a:endParaRPr lang="en-US" b="1" i="0"/>
                  </a:p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B6A-4D1F-9771-01F38E680D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F71A362-A2C9-472E-BB39-22F595945CC9}" type="VALUE">
                      <a:rPr lang="en-US" b="1" baseline="0"/>
                      <a:pPr/>
                      <a:t>[VÄÄRTUS]</a:t>
                    </a:fld>
                    <a:endParaRPr lang="en-US" b="1" baseline="0"/>
                  </a:p>
                  <a:p>
                    <a:r>
                      <a:rPr lang="en-US" baseline="0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4A4-412F-B830-C9155770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'1.6'!$B$10:$H$10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'1.6'!$B$12:$H$12</c:f>
              <c:numCache>
                <c:formatCode>General</c:formatCode>
                <c:ptCount val="7"/>
                <c:pt idx="0">
                  <c:v>13.9</c:v>
                </c:pt>
                <c:pt idx="1">
                  <c:v>16.899999999999999</c:v>
                </c:pt>
                <c:pt idx="2">
                  <c:v>26.9</c:v>
                </c:pt>
                <c:pt idx="3" formatCode="0.0">
                  <c:v>39.1</c:v>
                </c:pt>
                <c:pt idx="4" formatCode="0.0">
                  <c:v>42.5</c:v>
                </c:pt>
                <c:pt idx="5" formatCode="0.0">
                  <c:v>46.31</c:v>
                </c:pt>
                <c:pt idx="6" formatCode="0.0">
                  <c:v>52.31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'1.6'!$B$19:$H$19</c15:f>
                <c15:dlblRangeCache>
                  <c:ptCount val="7"/>
                  <c:pt idx="0">
                    <c:v>11%</c:v>
                  </c:pt>
                  <c:pt idx="1">
                    <c:v>12%</c:v>
                  </c:pt>
                  <c:pt idx="2">
                    <c:v>18%</c:v>
                  </c:pt>
                  <c:pt idx="3">
                    <c:v>23%</c:v>
                  </c:pt>
                  <c:pt idx="4">
                    <c:v>24%</c:v>
                  </c:pt>
                  <c:pt idx="5">
                    <c:v>23%</c:v>
                  </c:pt>
                  <c:pt idx="6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B6A-4D1F-9771-01F38E680D5B}"/>
            </c:ext>
          </c:extLst>
        </c:ser>
        <c:ser>
          <c:idx val="2"/>
          <c:order val="2"/>
          <c:tx>
            <c:strRef>
              <c:f>'1.6'!$A$13</c:f>
              <c:strCache>
                <c:ptCount val="1"/>
                <c:pt idx="0">
                  <c:v>Struktuurifondid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098E6C8-F9E0-41A8-8BE5-716A773AF57E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48%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B6A-4D1F-9771-01F38E680D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63,4</a:t>
                    </a:r>
                  </a:p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B6A-4D1F-9771-01F38E680D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62C56D9-4052-4B83-BD08-E933C0A57FCD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42%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B6A-4D1F-9771-01F38E680D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51D03A-8D3A-478D-9FC8-128E6E4C1751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B6A-4D1F-9771-01F38E680D5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4D7E8C-E54E-446A-9BF1-0EE7D724938C}" type="VALUE">
                      <a:rPr lang="en-US" sz="1000" b="1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[VÄÄRTUS]</a:t>
                    </a:fld>
                    <a:endParaRPr lang="en-US" b="1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B6A-4D1F-9771-01F38E680D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317BC86-B13B-4978-8AC0-96634BB39A94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33%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B6A-4D1F-9771-01F38E680D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8FA70823-6D7A-423A-B4AD-2B78B1432031}" type="VALUE">
                      <a:rPr lang="en-US" b="1" baseline="0"/>
                      <a:pPr/>
                      <a:t>[VÄÄRTUS]</a:t>
                    </a:fld>
                    <a:endParaRPr lang="en-US" b="1" baseline="0"/>
                  </a:p>
                  <a:p>
                    <a:r>
                      <a:rPr lang="en-US" baseline="0"/>
                      <a:t>26%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A4-412F-B830-C9155770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'1.6'!$B$10:$H$10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'1.6'!$B$13:$H$13</c:f>
              <c:numCache>
                <c:formatCode>General</c:formatCode>
                <c:ptCount val="7"/>
                <c:pt idx="0">
                  <c:v>63.6</c:v>
                </c:pt>
                <c:pt idx="1">
                  <c:v>63.4</c:v>
                </c:pt>
                <c:pt idx="2">
                  <c:v>62.7</c:v>
                </c:pt>
                <c:pt idx="3" formatCode="0.0">
                  <c:v>74.900000000000006</c:v>
                </c:pt>
                <c:pt idx="4" formatCode="0.0">
                  <c:v>70.400000000000006</c:v>
                </c:pt>
                <c:pt idx="5" formatCode="0.0">
                  <c:v>66.42</c:v>
                </c:pt>
                <c:pt idx="6" formatCode="0.0">
                  <c:v>57.9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'1.6'!$B$20:$H$20</c15:f>
                <c15:dlblRangeCache>
                  <c:ptCount val="7"/>
                  <c:pt idx="0">
                    <c:v>48%</c:v>
                  </c:pt>
                  <c:pt idx="1">
                    <c:v>47%</c:v>
                  </c:pt>
                  <c:pt idx="2">
                    <c:v>42%</c:v>
                  </c:pt>
                  <c:pt idx="3">
                    <c:v>44%</c:v>
                  </c:pt>
                  <c:pt idx="4">
                    <c:v>40%</c:v>
                  </c:pt>
                  <c:pt idx="5">
                    <c:v>33%</c:v>
                  </c:pt>
                  <c:pt idx="6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B6A-4D1F-9771-01F38E680D5B}"/>
            </c:ext>
          </c:extLst>
        </c:ser>
        <c:ser>
          <c:idx val="3"/>
          <c:order val="3"/>
          <c:tx>
            <c:strRef>
              <c:f>'1.6'!$A$14</c:f>
              <c:strCache>
                <c:ptCount val="1"/>
                <c:pt idx="0">
                  <c:v>Muud</c:v>
                </c:pt>
              </c:strCache>
            </c:strRef>
          </c:tx>
          <c:spPr>
            <a:solidFill>
              <a:srgbClr val="959494"/>
            </a:solidFill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6F32494-9664-4009-A879-EE6F1515A308}" type="VALUE">
                      <a:rPr lang="en-US" sz="1000" b="1"/>
                      <a:pPr/>
                      <a:t>[VÄÄRTUS]</a:t>
                    </a:fld>
                    <a:endParaRPr lang="en-US" sz="1000" b="1"/>
                  </a:p>
                  <a:p>
                    <a:r>
                      <a:rPr lang="en-US"/>
                      <a:t>12%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B6A-4D1F-9771-01F38E680D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 b="1"/>
                      <a:t>16,2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B6A-4D1F-9771-01F38E680D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F51FED-B776-4FEC-8360-4B12C02321A0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B6A-4D1F-9771-01F38E680D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9EC805-4051-41CD-9813-73FC798DD5F8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B6A-4D1F-9771-01F38E680D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18EB5D-D71A-4C9E-AACC-4F4B85179833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B6A-4D1F-9771-01F38E680D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AC5D52-97F2-4A95-A6F1-9B1DDE2D2854}" type="VALUE">
                      <a:rPr lang="en-US" sz="1000" b="1"/>
                      <a:pPr/>
                      <a:t>[VÄÄRTUS]</a:t>
                    </a:fld>
                    <a:endParaRPr lang="en-US" b="1"/>
                  </a:p>
                  <a:p>
                    <a:r>
                      <a:rPr lang="en-US"/>
                      <a:t>22%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B6A-4D1F-9771-01F38E680D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752DAB02-0725-4124-8DAC-ECC115C7EE8B}" type="VALUE">
                      <a:rPr lang="en-US" b="1" baseline="0"/>
                      <a:pPr/>
                      <a:t>[VÄÄRTUS]</a:t>
                    </a:fld>
                    <a:endParaRPr lang="en-US" b="1" baseline="0"/>
                  </a:p>
                  <a:p>
                    <a:r>
                      <a:rPr lang="en-US" baseline="0"/>
                      <a:t>26%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4A4-412F-B830-C9155770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'1.6'!$B$10:$H$10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'1.6'!$B$14:$H$14</c:f>
              <c:numCache>
                <c:formatCode>General</c:formatCode>
                <c:ptCount val="7"/>
                <c:pt idx="0">
                  <c:v>16.399999999999999</c:v>
                </c:pt>
                <c:pt idx="1">
                  <c:v>16.2</c:v>
                </c:pt>
                <c:pt idx="2">
                  <c:v>21.2</c:v>
                </c:pt>
                <c:pt idx="3" formatCode="0.0">
                  <c:v>16.400000000000006</c:v>
                </c:pt>
                <c:pt idx="4" formatCode="0.0">
                  <c:v>19.400000000000002</c:v>
                </c:pt>
                <c:pt idx="5" formatCode="0.0">
                  <c:v>43.73</c:v>
                </c:pt>
                <c:pt idx="6" formatCode="0.0">
                  <c:v>56.21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'1.6'!$B$21:$H$21</c15:f>
                <c15:dlblRangeCache>
                  <c:ptCount val="7"/>
                  <c:pt idx="0">
                    <c:v>12%</c:v>
                  </c:pt>
                  <c:pt idx="1">
                    <c:v>12%</c:v>
                  </c:pt>
                  <c:pt idx="2">
                    <c:v>14%</c:v>
                  </c:pt>
                  <c:pt idx="3">
                    <c:v>10%</c:v>
                  </c:pt>
                  <c:pt idx="4">
                    <c:v>11%</c:v>
                  </c:pt>
                  <c:pt idx="5">
                    <c:v>22%</c:v>
                  </c:pt>
                  <c:pt idx="6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B6A-4D1F-9771-01F38E68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328304"/>
        <c:axId val="1665768224"/>
      </c:barChart>
      <c:lineChart>
        <c:grouping val="standard"/>
        <c:varyColors val="0"/>
        <c:ser>
          <c:idx val="4"/>
          <c:order val="4"/>
          <c:tx>
            <c:strRef>
              <c:f>'1.6'!$A$15</c:f>
              <c:strCache>
                <c:ptCount val="1"/>
                <c:pt idx="0">
                  <c:v>Kokku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093120008935068E-2"/>
                  <c:y val="-8.516300731869598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3-409D-917E-1A4FB1F3D27A}"/>
                </c:ext>
              </c:extLst>
            </c:dLbl>
            <c:dLbl>
              <c:idx val="1"/>
              <c:layout>
                <c:manualLayout>
                  <c:x val="-6.3639219299715194E-2"/>
                  <c:y val="-7.18562874251496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3-409D-917E-1A4FB1F3D27A}"/>
                </c:ext>
              </c:extLst>
            </c:dLbl>
            <c:dLbl>
              <c:idx val="2"/>
              <c:layout>
                <c:manualLayout>
                  <c:x val="-5.832007036354505E-2"/>
                  <c:y val="-4.524284763805726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3-409D-917E-1A4FB1F3D27A}"/>
                </c:ext>
              </c:extLst>
            </c:dLbl>
            <c:dLbl>
              <c:idx val="3"/>
              <c:layout>
                <c:manualLayout>
                  <c:x val="-6.3639219299715263E-2"/>
                  <c:y val="-4.524284763805726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3-409D-917E-1A4FB1F3D27A}"/>
                </c:ext>
              </c:extLst>
            </c:dLbl>
            <c:dLbl>
              <c:idx val="4"/>
              <c:layout>
                <c:manualLayout>
                  <c:x val="-6.3639219299715194E-2"/>
                  <c:y val="-4.524284763805724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3-409D-917E-1A4FB1F3D27A}"/>
                </c:ext>
              </c:extLst>
            </c:dLbl>
            <c:dLbl>
              <c:idx val="5"/>
              <c:layout>
                <c:manualLayout>
                  <c:x val="-5.770634388786508E-2"/>
                  <c:y val="-4.79041916167664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3-409D-917E-1A4FB1F3D27A}"/>
                </c:ext>
              </c:extLst>
            </c:dLbl>
            <c:dLbl>
              <c:idx val="6"/>
              <c:layout>
                <c:manualLayout>
                  <c:x val="-2.7220919193611567E-2"/>
                  <c:y val="-4.79041916167664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A4-412F-B830-C9155770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'1.6'!$B$10:$H$10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'1.6'!$B$15:$H$15</c:f>
              <c:numCache>
                <c:formatCode>#\ ##0.0</c:formatCode>
                <c:ptCount val="7"/>
                <c:pt idx="0">
                  <c:v>131.80000000000001</c:v>
                </c:pt>
                <c:pt idx="1">
                  <c:v>135.89999999999998</c:v>
                </c:pt>
                <c:pt idx="2">
                  <c:v>151</c:v>
                </c:pt>
                <c:pt idx="3">
                  <c:v>171.00000000000003</c:v>
                </c:pt>
                <c:pt idx="4">
                  <c:v>175</c:v>
                </c:pt>
                <c:pt idx="5">
                  <c:v>202.77</c:v>
                </c:pt>
                <c:pt idx="6">
                  <c:v>218.73000000000002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83-409D-917E-1A4FB1F3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955872"/>
        <c:axId val="1793582944"/>
      </c:lineChart>
      <c:catAx>
        <c:axId val="16693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65768224"/>
        <c:crosses val="autoZero"/>
        <c:auto val="1"/>
        <c:lblAlgn val="ctr"/>
        <c:lblOffset val="100"/>
        <c:noMultiLvlLbl val="0"/>
      </c:catAx>
      <c:valAx>
        <c:axId val="166576822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Eelarve (milj 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69328304"/>
        <c:crosses val="autoZero"/>
        <c:crossBetween val="between"/>
        <c:majorUnit val="50"/>
      </c:valAx>
      <c:valAx>
        <c:axId val="1793582944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693955872"/>
        <c:crosses val="max"/>
        <c:crossBetween val="between"/>
      </c:valAx>
      <c:catAx>
        <c:axId val="16939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358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'1.7'!$B$3</c:f>
              <c:strCache>
                <c:ptCount val="1"/>
                <c:pt idx="0">
                  <c:v>Uurimistoetused (mln EUR)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6B2DCED-BC01-4E9C-8EC7-45FE68A8B99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025-4ABD-A45C-C0B70BB8A4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83B847-FD39-477F-A634-C12960104948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025-4ABD-A45C-C0B70BB8A4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E646343-4CF9-413C-AD7D-91778FA5AAA4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025-4ABD-A45C-C0B70BB8A49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A0B078C-3BB0-4701-A8FA-3D2631EB9A2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025-4ABD-A45C-C0B70BB8A49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B279FB-99DB-44A9-8311-5C67D226E6A7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025-4ABD-A45C-C0B70BB8A49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4F5130-323F-4F95-AFA1-36F7416C49B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025-4ABD-A45C-C0B70BB8A49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8A1688-9605-4C99-A664-1DD117CC4185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025-4ABD-A45C-C0B70BB8A49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BA406AA-340F-4732-8000-C6777BE91F26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025-4ABD-A45C-C0B70BB8A49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CF8BDB1-D5AA-4B9E-AB1E-88B17E1FF044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025-4ABD-A45C-C0B70BB8A49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78DE0CC-EB0B-4142-A2A4-987611327BBB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025-4ABD-A45C-C0B70BB8A49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A08FA8C-FA7C-4A8E-8DBE-391CF2FF3F7C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025-4ABD-A45C-C0B70BB8A49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351BA26-335F-4E7B-80C3-EE5AAF72C323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025-4ABD-A45C-C0B70BB8A49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162F25A-EDCE-4475-94E4-86664A1C52AC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025-4ABD-A45C-C0B70BB8A49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1677007-E75A-4097-924F-943CE061FA9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7FE-442B-9E5D-9BE1F68A5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'1.7'!$C$2:$P$2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'1.7'!$C$3:$P$3</c:f>
              <c:numCache>
                <c:formatCode>General</c:formatCode>
                <c:ptCount val="14"/>
                <c:pt idx="0">
                  <c:v>39.6</c:v>
                </c:pt>
                <c:pt idx="1">
                  <c:v>37.799999999999997</c:v>
                </c:pt>
                <c:pt idx="2" formatCode="#\ ##0.0">
                  <c:v>37.9</c:v>
                </c:pt>
                <c:pt idx="3" formatCode="#\ ##0.0">
                  <c:v>37.799999999999997</c:v>
                </c:pt>
                <c:pt idx="4" formatCode="#\ ##0.0">
                  <c:v>37.700000000000003</c:v>
                </c:pt>
                <c:pt idx="5" formatCode="#\ ##0.0">
                  <c:v>38</c:v>
                </c:pt>
                <c:pt idx="6" formatCode="#\ ##0.0">
                  <c:v>42.4</c:v>
                </c:pt>
                <c:pt idx="7" formatCode="#\ ##0.0">
                  <c:v>37.9</c:v>
                </c:pt>
                <c:pt idx="8" formatCode="#\ ##0.0">
                  <c:v>39.4</c:v>
                </c:pt>
                <c:pt idx="9" formatCode="#\ ##0.0">
                  <c:v>40.200000000000003</c:v>
                </c:pt>
                <c:pt idx="10">
                  <c:v>40.6</c:v>
                </c:pt>
                <c:pt idx="11" formatCode="#\ ##0.0">
                  <c:v>42.7</c:v>
                </c:pt>
                <c:pt idx="12" formatCode="#\ ##0.0">
                  <c:v>46.3</c:v>
                </c:pt>
                <c:pt idx="13" formatCode="#\ ##0.0">
                  <c:v>52.3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'1.7'!$C$5:$P$5</c15:f>
                <c15:dlblRangeCache>
                  <c:ptCount val="14"/>
                  <c:pt idx="0">
                    <c:v>84%</c:v>
                  </c:pt>
                  <c:pt idx="1">
                    <c:v>84%</c:v>
                  </c:pt>
                  <c:pt idx="2">
                    <c:v>84%</c:v>
                  </c:pt>
                  <c:pt idx="3">
                    <c:v>84%</c:v>
                  </c:pt>
                  <c:pt idx="4">
                    <c:v>84%</c:v>
                  </c:pt>
                  <c:pt idx="5">
                    <c:v>82%</c:v>
                  </c:pt>
                  <c:pt idx="6">
                    <c:v>82%</c:v>
                  </c:pt>
                  <c:pt idx="7">
                    <c:v>73%</c:v>
                  </c:pt>
                  <c:pt idx="8">
                    <c:v>70%</c:v>
                  </c:pt>
                  <c:pt idx="9">
                    <c:v>60%</c:v>
                  </c:pt>
                  <c:pt idx="10">
                    <c:v>51%</c:v>
                  </c:pt>
                  <c:pt idx="11">
                    <c:v>50%</c:v>
                  </c:pt>
                  <c:pt idx="12">
                    <c:v>50%</c:v>
                  </c:pt>
                  <c:pt idx="13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9025-4ABD-A45C-C0B70BB8A498}"/>
            </c:ext>
          </c:extLst>
        </c:ser>
        <c:ser>
          <c:idx val="1"/>
          <c:order val="1"/>
          <c:tx>
            <c:strRef>
              <c:f>'1.7'!$B$4</c:f>
              <c:strCache>
                <c:ptCount val="1"/>
                <c:pt idx="0">
                  <c:v>Baasfinantseerimine (mln EUR)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81E435D-9A22-424F-800D-A8CD764CACAB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025-4ABD-A45C-C0B70BB8A4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9CDC41-9829-4AF5-981B-9FF7297E7A35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025-4ABD-A45C-C0B70BB8A4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CEC552-3BF5-4CB7-9501-422AE867BB6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025-4ABD-A45C-C0B70BB8A49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B5C7FC3-EDAE-4A6D-AFD8-F70EAA49BC47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025-4ABD-A45C-C0B70BB8A49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2ABA44D-08E0-4DD0-A091-5611FCB421A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025-4ABD-A45C-C0B70BB8A49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EF4D12E-D078-4579-AFD3-99C0AE2E7F96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025-4ABD-A45C-C0B70BB8A49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E1A2E34-75A4-4877-8D2F-452F6B4DDCE4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025-4ABD-A45C-C0B70BB8A49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F24686B-3251-4F62-BA89-25779967CB0F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025-4ABD-A45C-C0B70BB8A49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980F893-50C8-4085-9FC0-5214EEA4EF79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025-4ABD-A45C-C0B70BB8A49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D83FB6B-1F02-429E-9BF7-482358A86BF8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025-4ABD-A45C-C0B70BB8A49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28B1E6F-E79C-4A4F-93B2-566A7C216D65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025-4ABD-A45C-C0B70BB8A49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0647464-BC89-49A4-9F19-8CCACD5812FC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025-4ABD-A45C-C0B70BB8A49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C89C2B7-CC68-4D72-A086-7ED15D3B2B18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025-4ABD-A45C-C0B70BB8A49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54B59BB-5837-4766-AF74-3351EE6BC81B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7FE-442B-9E5D-9BE1F68A5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'1.7'!$C$2:$P$2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'1.7'!$C$4:$P$4</c:f>
              <c:numCache>
                <c:formatCode>General</c:formatCode>
                <c:ptCount val="14"/>
                <c:pt idx="0">
                  <c:v>7.8</c:v>
                </c:pt>
                <c:pt idx="1">
                  <c:v>7.2</c:v>
                </c:pt>
                <c:pt idx="2" formatCode="#\ ##0.0">
                  <c:v>7.2</c:v>
                </c:pt>
                <c:pt idx="3" formatCode="#\ ##0.0">
                  <c:v>7.2</c:v>
                </c:pt>
                <c:pt idx="4" formatCode="#\ ##0.0">
                  <c:v>7.2</c:v>
                </c:pt>
                <c:pt idx="5" formatCode="#\ ##0.0">
                  <c:v>8.4</c:v>
                </c:pt>
                <c:pt idx="6" formatCode="#\ ##0.0">
                  <c:v>9.3000000000000007</c:v>
                </c:pt>
                <c:pt idx="7" formatCode="#\ ##0.0">
                  <c:v>13.9</c:v>
                </c:pt>
                <c:pt idx="8" formatCode="#\ ##0.0">
                  <c:v>16.899999999999999</c:v>
                </c:pt>
                <c:pt idx="9" formatCode="#\ ##0.0">
                  <c:v>26.9</c:v>
                </c:pt>
                <c:pt idx="10">
                  <c:v>39.1</c:v>
                </c:pt>
                <c:pt idx="11" formatCode="#\ ##0.0">
                  <c:v>42.5</c:v>
                </c:pt>
                <c:pt idx="12" formatCode="#\ ##0.0">
                  <c:v>46.3</c:v>
                </c:pt>
                <c:pt idx="13" formatCode="#\ ##0.0">
                  <c:v>52.3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'1.7'!$C$6:$P$6</c15:f>
                <c15:dlblRangeCache>
                  <c:ptCount val="14"/>
                  <c:pt idx="0">
                    <c:v>16%</c:v>
                  </c:pt>
                  <c:pt idx="1">
                    <c:v>16%</c:v>
                  </c:pt>
                  <c:pt idx="2">
                    <c:v>16%</c:v>
                  </c:pt>
                  <c:pt idx="3">
                    <c:v>16%</c:v>
                  </c:pt>
                  <c:pt idx="4">
                    <c:v>16%</c:v>
                  </c:pt>
                  <c:pt idx="5">
                    <c:v>18%</c:v>
                  </c:pt>
                  <c:pt idx="6">
                    <c:v>18%</c:v>
                  </c:pt>
                  <c:pt idx="7">
                    <c:v>27%</c:v>
                  </c:pt>
                  <c:pt idx="8">
                    <c:v>30%</c:v>
                  </c:pt>
                  <c:pt idx="9">
                    <c:v>40%</c:v>
                  </c:pt>
                  <c:pt idx="10">
                    <c:v>49%</c:v>
                  </c:pt>
                  <c:pt idx="11">
                    <c:v>50%</c:v>
                  </c:pt>
                  <c:pt idx="12">
                    <c:v>50%</c:v>
                  </c:pt>
                  <c:pt idx="13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9025-4ABD-A45C-C0B70BB8A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15132831"/>
        <c:axId val="552382335"/>
      </c:barChart>
      <c:catAx>
        <c:axId val="61513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2382335"/>
        <c:crosses val="autoZero"/>
        <c:auto val="1"/>
        <c:lblAlgn val="ctr"/>
        <c:lblOffset val="100"/>
        <c:noMultiLvlLbl val="0"/>
      </c:catAx>
      <c:valAx>
        <c:axId val="5523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151328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133350</xdr:rowOff>
    </xdr:from>
    <xdr:to>
      <xdr:col>11</xdr:col>
      <xdr:colOff>457200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D26F19-DAD6-4663-8A97-0DEFF76CC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390525</xdr:colOff>
      <xdr:row>8</xdr:row>
      <xdr:rowOff>180975</xdr:rowOff>
    </xdr:from>
    <xdr:to>
      <xdr:col>14</xdr:col>
      <xdr:colOff>436034</xdr:colOff>
      <xdr:row>18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2B753E-0EF9-48C8-B66A-5E0E2BD064AA}"/>
            </a:ext>
          </a:extLst>
        </xdr:cNvPr>
        <xdr:cNvSpPr txBox="1"/>
      </xdr:nvSpPr>
      <xdr:spPr>
        <a:xfrm>
          <a:off x="7096125" y="1704975"/>
          <a:ext cx="1874309" cy="1733550"/>
        </a:xfrm>
        <a:prstGeom prst="rect">
          <a:avLst/>
        </a:prstGeom>
        <a:solidFill>
          <a:schemeClr val="lt1"/>
        </a:solidFill>
        <a:ln w="47625" cmpd="sng">
          <a:solidFill>
            <a:srgbClr val="95949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Teadusraamatukogud</a:t>
          </a:r>
          <a:r>
            <a:rPr lang="et-EE" sz="1000" baseline="0">
              <a:latin typeface="+mj-lt"/>
            </a:rPr>
            <a:t> ja andmebaasid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Riiklikud programmid (Eesti keeletehnoloogia, eesti keel ja kultuur digiajastul)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Teaduskollektsioonid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Eesti Teaduste Akadeemia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Eesti Teadusagentuur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Teaduskommunikatsioon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 baseline="0">
              <a:latin typeface="+mj-lt"/>
            </a:rPr>
            <a:t>Muud (väljatöötamisel)</a:t>
          </a:r>
          <a:endParaRPr lang="et-EE" sz="1000">
            <a:latin typeface="+mj-lt"/>
          </a:endParaRPr>
        </a:p>
      </xdr:txBody>
    </xdr:sp>
    <xdr:clientData/>
  </xdr:twoCellAnchor>
  <xdr:twoCellAnchor>
    <xdr:from>
      <xdr:col>11</xdr:col>
      <xdr:colOff>390526</xdr:colOff>
      <xdr:row>18</xdr:row>
      <xdr:rowOff>57149</xdr:rowOff>
    </xdr:from>
    <xdr:to>
      <xdr:col>14</xdr:col>
      <xdr:colOff>445560</xdr:colOff>
      <xdr:row>30</xdr:row>
      <xdr:rowOff>142874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54F38D-30B1-4CE6-915D-DEBE83B6CD24}"/>
            </a:ext>
          </a:extLst>
        </xdr:cNvPr>
        <xdr:cNvSpPr txBox="1"/>
      </xdr:nvSpPr>
      <xdr:spPr>
        <a:xfrm>
          <a:off x="7096126" y="3486149"/>
          <a:ext cx="1883834" cy="2371725"/>
        </a:xfrm>
        <a:prstGeom prst="rect">
          <a:avLst/>
        </a:prstGeom>
        <a:solidFill>
          <a:schemeClr val="lt1"/>
        </a:solidFill>
        <a:ln w="47625" cmpd="sng">
          <a:solidFill>
            <a:srgbClr val="E0D7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ASTRA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Tippkeskused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Rahvusvahelistumine (DoRa, Mobilitas Pluss, Sekmo, Finest Twins)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Nutika spetsialiseerumise rakendusuuringud (sh Resta)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RITA programm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Riiklik infrastruktuur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Erialastipendiumid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IKT TA toetamine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Teaduskommunikatsioon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Norra</a:t>
          </a:r>
          <a:r>
            <a:rPr lang="et-EE" sz="1000" baseline="0">
              <a:latin typeface="+mj-lt"/>
            </a:rPr>
            <a:t> </a:t>
          </a:r>
          <a:r>
            <a:rPr lang="et-EE" sz="1000">
              <a:latin typeface="+mj-lt"/>
            </a:rPr>
            <a:t>EMP programm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000">
              <a:latin typeface="+mj-lt"/>
            </a:rPr>
            <a:t>Teame+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t-EE" sz="1000">
            <a:latin typeface="+mj-lt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t-EE" sz="1000">
            <a:latin typeface="+mj-lt"/>
          </a:endParaRPr>
        </a:p>
      </xdr:txBody>
    </xdr:sp>
    <xdr:clientData/>
  </xdr:twoCellAnchor>
  <xdr:twoCellAnchor>
    <xdr:from>
      <xdr:col>11</xdr:col>
      <xdr:colOff>400050</xdr:colOff>
      <xdr:row>30</xdr:row>
      <xdr:rowOff>171450</xdr:rowOff>
    </xdr:from>
    <xdr:to>
      <xdr:col>14</xdr:col>
      <xdr:colOff>457200</xdr:colOff>
      <xdr:row>33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032913-0769-48E1-AF8B-E023A78EE59B}"/>
            </a:ext>
          </a:extLst>
        </xdr:cNvPr>
        <xdr:cNvSpPr txBox="1"/>
      </xdr:nvSpPr>
      <xdr:spPr>
        <a:xfrm>
          <a:off x="7105650" y="5886450"/>
          <a:ext cx="1885950" cy="552450"/>
        </a:xfrm>
        <a:prstGeom prst="rect">
          <a:avLst/>
        </a:prstGeom>
        <a:solidFill>
          <a:schemeClr val="lt1"/>
        </a:solidFill>
        <a:ln w="476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endParaRPr lang="et-EE" sz="100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0</xdr:rowOff>
    </xdr:from>
    <xdr:to>
      <xdr:col>15</xdr:col>
      <xdr:colOff>423075</xdr:colOff>
      <xdr:row>24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CC29E4-E3CC-4A3A-A00E-1593A8947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FBF6-3A4D-4DE3-9418-3FA8BFEE3F34}">
  <dimension ref="A1:K13"/>
  <sheetViews>
    <sheetView tabSelected="1" workbookViewId="0">
      <selection activeCell="E21" sqref="E21"/>
    </sheetView>
  </sheetViews>
  <sheetFormatPr defaultRowHeight="15" x14ac:dyDescent="0.25"/>
  <cols>
    <col min="1" max="1" width="10.140625" customWidth="1"/>
    <col min="2" max="2" width="23" customWidth="1"/>
    <col min="4" max="4" width="26.85546875" customWidth="1"/>
    <col min="5" max="5" width="10.5703125" customWidth="1"/>
    <col min="6" max="6" width="10.28515625" customWidth="1"/>
    <col min="7" max="7" width="24.42578125" customWidth="1"/>
    <col min="8" max="8" width="10.42578125" customWidth="1"/>
    <col min="9" max="9" width="9.7109375" customWidth="1"/>
  </cols>
  <sheetData>
    <row r="1" spans="1:11" x14ac:dyDescent="0.25">
      <c r="A1" s="90" t="s">
        <v>111</v>
      </c>
      <c r="B1" s="90"/>
      <c r="C1" s="90"/>
      <c r="D1" s="90"/>
      <c r="E1" s="90"/>
      <c r="F1" s="90"/>
      <c r="G1" s="90"/>
      <c r="H1" s="90"/>
      <c r="I1" s="90"/>
      <c r="K1" s="14"/>
    </row>
    <row r="2" spans="1:11" x14ac:dyDescent="0.25">
      <c r="A2" s="15" t="s">
        <v>9</v>
      </c>
      <c r="B2" s="15" t="s">
        <v>10</v>
      </c>
      <c r="C2" s="15" t="s">
        <v>8</v>
      </c>
      <c r="D2" s="15" t="s">
        <v>11</v>
      </c>
      <c r="E2" s="15" t="s">
        <v>8</v>
      </c>
      <c r="F2" s="15" t="s">
        <v>9</v>
      </c>
      <c r="G2" s="16" t="s">
        <v>12</v>
      </c>
      <c r="H2" s="15" t="s">
        <v>8</v>
      </c>
      <c r="I2" s="15" t="s">
        <v>9</v>
      </c>
    </row>
    <row r="3" spans="1:11" x14ac:dyDescent="0.25">
      <c r="A3" s="17">
        <v>6.6729844044047778E-3</v>
      </c>
      <c r="B3" s="18" t="s">
        <v>13</v>
      </c>
      <c r="C3" s="70">
        <v>178.9</v>
      </c>
      <c r="D3" s="18" t="s">
        <v>14</v>
      </c>
      <c r="E3" s="71">
        <v>159.06620000000001</v>
      </c>
      <c r="F3" s="19">
        <v>5.9327848374560489E-3</v>
      </c>
      <c r="G3" s="18" t="s">
        <v>13</v>
      </c>
      <c r="H3" s="70">
        <v>208.7</v>
      </c>
      <c r="I3" s="20">
        <v>7.7773016080046201E-3</v>
      </c>
    </row>
    <row r="4" spans="1:11" x14ac:dyDescent="0.25">
      <c r="A4" s="17">
        <v>9.0294210810710086E-3</v>
      </c>
      <c r="B4" s="18" t="s">
        <v>15</v>
      </c>
      <c r="C4" s="70">
        <v>242.5</v>
      </c>
      <c r="D4" s="18" t="s">
        <v>16</v>
      </c>
      <c r="E4" s="71">
        <v>19.8</v>
      </c>
      <c r="F4" s="19">
        <v>5.9827795169946341E-4</v>
      </c>
      <c r="G4" s="18" t="s">
        <v>15</v>
      </c>
      <c r="H4" s="70">
        <v>272.20000000000005</v>
      </c>
      <c r="I4" s="20">
        <v>1.0143658350258065E-2</v>
      </c>
    </row>
    <row r="5" spans="1:11" x14ac:dyDescent="0.25">
      <c r="A5" s="17">
        <v>2.2202761370623638E-3</v>
      </c>
      <c r="B5" s="21" t="s">
        <v>17</v>
      </c>
      <c r="C5" s="70">
        <v>59.58</v>
      </c>
      <c r="D5" s="18" t="s">
        <v>18</v>
      </c>
      <c r="E5" s="71">
        <v>14.7</v>
      </c>
      <c r="F5" s="19">
        <v>5.481424649929061E-4</v>
      </c>
      <c r="G5" s="91"/>
      <c r="H5" s="92"/>
      <c r="I5" s="93"/>
    </row>
    <row r="6" spans="1:11" x14ac:dyDescent="0.25">
      <c r="A6" s="17">
        <v>1.7922681622538149E-2</v>
      </c>
      <c r="B6" s="22" t="s">
        <v>19</v>
      </c>
      <c r="C6" s="74">
        <f>SUM(C3:C5)</f>
        <v>480.97999999999996</v>
      </c>
      <c r="D6" s="18" t="s">
        <v>20</v>
      </c>
      <c r="E6" s="71">
        <v>227.8</v>
      </c>
      <c r="F6" s="19">
        <v>8.0588103718154339E-3</v>
      </c>
      <c r="G6" s="18" t="s">
        <v>19</v>
      </c>
      <c r="H6" s="73">
        <f>ROUND(H3+H4,0)</f>
        <v>481</v>
      </c>
      <c r="I6" s="20">
        <v>1.7920959958262685E-2</v>
      </c>
    </row>
    <row r="7" spans="1:11" x14ac:dyDescent="0.25">
      <c r="A7" s="23"/>
      <c r="B7" s="23"/>
      <c r="C7" s="23"/>
      <c r="D7" s="24" t="s">
        <v>21</v>
      </c>
      <c r="E7" s="71">
        <v>35.01</v>
      </c>
      <c r="F7" s="23"/>
      <c r="G7" s="23"/>
      <c r="H7" s="25"/>
    </row>
    <row r="8" spans="1:11" x14ac:dyDescent="0.25">
      <c r="A8" s="23"/>
      <c r="B8" s="23"/>
      <c r="C8" s="23"/>
      <c r="D8" s="24" t="s">
        <v>22</v>
      </c>
      <c r="E8" s="71">
        <v>24.57</v>
      </c>
      <c r="F8" s="23"/>
      <c r="G8" s="23"/>
      <c r="H8" s="23"/>
    </row>
    <row r="9" spans="1:11" x14ac:dyDescent="0.25">
      <c r="A9" s="23"/>
      <c r="B9" s="23"/>
      <c r="C9" s="23"/>
      <c r="D9" s="26" t="s">
        <v>23</v>
      </c>
      <c r="E9" s="72">
        <f>ROUNDUP(E3+E4+E5+E6+E7+E8,0)</f>
        <v>481</v>
      </c>
      <c r="F9" s="23"/>
      <c r="G9" s="23"/>
      <c r="H9" s="23"/>
    </row>
    <row r="11" spans="1:11" x14ac:dyDescent="0.25">
      <c r="A11" s="94" t="s">
        <v>24</v>
      </c>
      <c r="B11" s="94"/>
      <c r="C11" s="94"/>
      <c r="D11" s="94"/>
      <c r="E11" s="94"/>
      <c r="F11" s="27"/>
      <c r="G11" s="28"/>
      <c r="H11" s="27"/>
      <c r="I11" s="27"/>
    </row>
    <row r="12" spans="1:11" x14ac:dyDescent="0.25">
      <c r="A12" s="94" t="s">
        <v>112</v>
      </c>
      <c r="B12" s="94"/>
      <c r="C12" s="94"/>
      <c r="D12" s="94"/>
      <c r="E12" s="94"/>
      <c r="F12" s="27"/>
      <c r="G12" s="27"/>
      <c r="H12" s="27"/>
      <c r="I12" s="27"/>
    </row>
    <row r="13" spans="1:11" x14ac:dyDescent="0.25">
      <c r="A13" s="94" t="s">
        <v>55</v>
      </c>
      <c r="B13" s="94"/>
      <c r="C13" s="94"/>
      <c r="D13" s="94"/>
      <c r="E13" s="94"/>
      <c r="F13" s="27"/>
      <c r="G13" s="27"/>
      <c r="H13" s="27"/>
      <c r="I13" s="27"/>
    </row>
  </sheetData>
  <mergeCells count="5">
    <mergeCell ref="A1:I1"/>
    <mergeCell ref="G5:I5"/>
    <mergeCell ref="A11:E11"/>
    <mergeCell ref="A12:E1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F3F0-20E7-43C5-9020-571DA42C3F76}">
  <dimension ref="A1:N49"/>
  <sheetViews>
    <sheetView workbookViewId="0">
      <selection activeCell="A47" sqref="A47"/>
    </sheetView>
  </sheetViews>
  <sheetFormatPr defaultRowHeight="15" x14ac:dyDescent="0.25"/>
  <cols>
    <col min="1" max="1" width="23.7109375" customWidth="1"/>
    <col min="11" max="11" width="8.42578125" customWidth="1"/>
  </cols>
  <sheetData>
    <row r="1" spans="1:14" x14ac:dyDescent="0.25">
      <c r="A1" s="29" t="s">
        <v>141</v>
      </c>
      <c r="N1" s="14"/>
    </row>
    <row r="3" spans="1:14" x14ac:dyDescent="0.25">
      <c r="A3" s="80" t="s">
        <v>115</v>
      </c>
      <c r="B3" s="80" t="s">
        <v>122</v>
      </c>
      <c r="C3" s="80" t="s">
        <v>123</v>
      </c>
      <c r="D3" s="80" t="s">
        <v>124</v>
      </c>
      <c r="E3" s="80" t="s">
        <v>125</v>
      </c>
      <c r="F3" s="80" t="s">
        <v>126</v>
      </c>
      <c r="G3" s="80" t="s">
        <v>127</v>
      </c>
      <c r="H3" s="80" t="s">
        <v>128</v>
      </c>
      <c r="I3" s="80" t="s">
        <v>129</v>
      </c>
      <c r="J3" s="80" t="s">
        <v>130</v>
      </c>
      <c r="K3" s="80" t="s">
        <v>139</v>
      </c>
    </row>
    <row r="4" spans="1:14" x14ac:dyDescent="0.25">
      <c r="A4" s="1" t="s">
        <v>26</v>
      </c>
      <c r="B4" s="81">
        <v>2.17</v>
      </c>
      <c r="C4" s="81">
        <v>2.2799999999999998</v>
      </c>
      <c r="D4" s="81">
        <v>2.33</v>
      </c>
      <c r="E4" s="81">
        <v>2.37</v>
      </c>
      <c r="F4" s="81">
        <v>2.4300000000000002</v>
      </c>
      <c r="G4" s="81">
        <v>2.52</v>
      </c>
      <c r="H4" s="81">
        <v>2.67</v>
      </c>
      <c r="I4" s="81">
        <v>2.86</v>
      </c>
      <c r="J4" s="81">
        <v>3.17</v>
      </c>
      <c r="K4" s="81">
        <v>3.52</v>
      </c>
    </row>
    <row r="5" spans="1:14" x14ac:dyDescent="0.25">
      <c r="A5" s="1" t="s">
        <v>45</v>
      </c>
      <c r="B5" s="81">
        <v>3.19</v>
      </c>
      <c r="C5" s="81">
        <v>3.23</v>
      </c>
      <c r="D5" s="81">
        <v>3.26</v>
      </c>
      <c r="E5" s="81">
        <v>3.1</v>
      </c>
      <c r="F5" s="81">
        <v>3.22</v>
      </c>
      <c r="G5" s="81">
        <v>3.25</v>
      </c>
      <c r="H5" s="81">
        <v>3.36</v>
      </c>
      <c r="I5" s="81">
        <v>3.32</v>
      </c>
      <c r="J5" s="81">
        <v>3.39</v>
      </c>
      <c r="K5" s="81">
        <v>3.51</v>
      </c>
    </row>
    <row r="6" spans="1:14" x14ac:dyDescent="0.25">
      <c r="A6" s="1" t="s">
        <v>25</v>
      </c>
      <c r="B6" s="81">
        <v>2.67</v>
      </c>
      <c r="C6" s="81">
        <v>2.91</v>
      </c>
      <c r="D6" s="81">
        <v>2.95</v>
      </c>
      <c r="E6" s="81">
        <v>3.08</v>
      </c>
      <c r="F6" s="81">
        <v>3.05</v>
      </c>
      <c r="G6" s="81">
        <v>3.12</v>
      </c>
      <c r="H6" s="81">
        <v>3.06</v>
      </c>
      <c r="I6" s="81">
        <v>3.09</v>
      </c>
      <c r="J6" s="81">
        <v>3.13</v>
      </c>
      <c r="K6" s="81">
        <v>3.22</v>
      </c>
    </row>
    <row r="7" spans="1:14" x14ac:dyDescent="0.25">
      <c r="A7" s="1" t="s">
        <v>47</v>
      </c>
      <c r="B7" s="81">
        <v>2.81</v>
      </c>
      <c r="C7" s="81">
        <v>2.88</v>
      </c>
      <c r="D7" s="81">
        <v>2.84</v>
      </c>
      <c r="E7" s="81">
        <v>2.88</v>
      </c>
      <c r="F7" s="81">
        <v>2.93</v>
      </c>
      <c r="G7" s="81">
        <v>2.94</v>
      </c>
      <c r="H7" s="81">
        <v>3.05</v>
      </c>
      <c r="I7" s="81">
        <v>3.11</v>
      </c>
      <c r="J7" s="81">
        <v>3.17</v>
      </c>
      <c r="K7" s="81">
        <v>3.14</v>
      </c>
    </row>
    <row r="8" spans="1:14" x14ac:dyDescent="0.25">
      <c r="A8" s="1" t="s">
        <v>52</v>
      </c>
      <c r="B8" s="81">
        <v>2.94</v>
      </c>
      <c r="C8" s="81">
        <v>2.98</v>
      </c>
      <c r="D8" s="81">
        <v>2.97</v>
      </c>
      <c r="E8" s="81">
        <v>2.91</v>
      </c>
      <c r="F8" s="81">
        <v>3.06</v>
      </c>
      <c r="G8" s="81">
        <v>3.09</v>
      </c>
      <c r="H8" s="81">
        <v>2.93</v>
      </c>
      <c r="I8" s="81">
        <v>2.97</v>
      </c>
      <c r="J8" s="81">
        <v>2.93</v>
      </c>
      <c r="K8" s="81">
        <v>3.03</v>
      </c>
    </row>
    <row r="9" spans="1:14" x14ac:dyDescent="0.25">
      <c r="A9" s="1" t="s">
        <v>50</v>
      </c>
      <c r="B9" s="81">
        <v>3.62</v>
      </c>
      <c r="C9" s="81">
        <v>3.4</v>
      </c>
      <c r="D9" s="81">
        <v>3.27</v>
      </c>
      <c r="E9" s="81">
        <v>3.15</v>
      </c>
      <c r="F9" s="81">
        <v>2.87</v>
      </c>
      <c r="G9" s="81">
        <v>2.72</v>
      </c>
      <c r="H9" s="81">
        <v>2.73</v>
      </c>
      <c r="I9" s="81">
        <v>2.76</v>
      </c>
      <c r="J9" s="81">
        <v>2.8</v>
      </c>
      <c r="K9" s="81">
        <v>2.94</v>
      </c>
    </row>
    <row r="10" spans="1:14" x14ac:dyDescent="0.25">
      <c r="A10" s="1" t="s">
        <v>57</v>
      </c>
      <c r="B10" s="81">
        <v>2.4</v>
      </c>
      <c r="C10" s="81" t="s">
        <v>56</v>
      </c>
      <c r="D10" s="81">
        <v>1.69</v>
      </c>
      <c r="E10" s="81">
        <v>1.94</v>
      </c>
      <c r="F10" s="81">
        <v>2.1800000000000002</v>
      </c>
      <c r="G10" s="81">
        <v>2.11</v>
      </c>
      <c r="H10" s="81">
        <v>2.08</v>
      </c>
      <c r="I10" s="81">
        <v>2</v>
      </c>
      <c r="J10" s="81">
        <v>2.3199999999999998</v>
      </c>
      <c r="K10" s="81">
        <v>2.4700000000000002</v>
      </c>
    </row>
    <row r="11" spans="1:14" x14ac:dyDescent="0.25">
      <c r="A11" s="30" t="s">
        <v>140</v>
      </c>
      <c r="B11" s="82">
        <v>2.1280600132781577</v>
      </c>
      <c r="C11" s="82">
        <v>2.1858494353718076</v>
      </c>
      <c r="D11" s="82">
        <v>2.2064736791562689</v>
      </c>
      <c r="E11" s="82">
        <v>2.2188715209739569</v>
      </c>
      <c r="F11" s="82">
        <v>2.2256089038243609</v>
      </c>
      <c r="G11" s="82">
        <v>2.2362924051855866</v>
      </c>
      <c r="H11" s="82">
        <v>2.2750347437124838</v>
      </c>
      <c r="I11" s="82">
        <v>2.3043016595431238</v>
      </c>
      <c r="J11" s="82">
        <v>2.3472656755903474</v>
      </c>
      <c r="K11" s="82">
        <v>2.4469088637389893</v>
      </c>
    </row>
    <row r="12" spans="1:14" x14ac:dyDescent="0.25">
      <c r="A12" s="1" t="s">
        <v>132</v>
      </c>
      <c r="B12" s="81">
        <v>2.04</v>
      </c>
      <c r="C12" s="81">
        <v>2.1</v>
      </c>
      <c r="D12" s="81">
        <v>2.12</v>
      </c>
      <c r="E12" s="81">
        <v>2.14</v>
      </c>
      <c r="F12" s="81">
        <v>2.14</v>
      </c>
      <c r="G12" s="81">
        <v>2.14</v>
      </c>
      <c r="H12" s="81">
        <v>2.1800000000000002</v>
      </c>
      <c r="I12" s="81">
        <v>2.2200000000000002</v>
      </c>
      <c r="J12" s="81">
        <v>2.2599999999999998</v>
      </c>
      <c r="K12" s="81">
        <v>2.36</v>
      </c>
    </row>
    <row r="13" spans="1:14" x14ac:dyDescent="0.25">
      <c r="A13" s="1" t="s">
        <v>44</v>
      </c>
      <c r="B13" s="81">
        <v>2.19</v>
      </c>
      <c r="C13" s="81">
        <v>2.23</v>
      </c>
      <c r="D13" s="81">
        <v>2.2400000000000002</v>
      </c>
      <c r="E13" s="81">
        <v>2.23</v>
      </c>
      <c r="F13" s="81">
        <v>2.23</v>
      </c>
      <c r="G13" s="81">
        <v>2.2200000000000002</v>
      </c>
      <c r="H13" s="81">
        <v>2.2000000000000002</v>
      </c>
      <c r="I13" s="81">
        <v>2.2000000000000002</v>
      </c>
      <c r="J13" s="81">
        <v>2.19</v>
      </c>
      <c r="K13" s="81">
        <v>2.35</v>
      </c>
    </row>
    <row r="14" spans="1:14" x14ac:dyDescent="0.25">
      <c r="A14" s="30" t="s">
        <v>131</v>
      </c>
      <c r="B14" s="82">
        <v>2.02</v>
      </c>
      <c r="C14" s="82">
        <v>2.08</v>
      </c>
      <c r="D14" s="82">
        <v>2.1</v>
      </c>
      <c r="E14" s="82">
        <v>2.11</v>
      </c>
      <c r="F14" s="82">
        <v>2.12</v>
      </c>
      <c r="G14" s="82">
        <v>2.12</v>
      </c>
      <c r="H14" s="82">
        <v>2.15</v>
      </c>
      <c r="I14" s="82">
        <v>2.19</v>
      </c>
      <c r="J14" s="82">
        <v>2.23</v>
      </c>
      <c r="K14" s="82">
        <v>2.3199999999999998</v>
      </c>
    </row>
    <row r="15" spans="1:14" x14ac:dyDescent="0.25">
      <c r="A15" s="1" t="s">
        <v>61</v>
      </c>
      <c r="B15" s="81">
        <v>1.63</v>
      </c>
      <c r="C15" s="81">
        <v>1.62</v>
      </c>
      <c r="D15" s="81">
        <v>1.65</v>
      </c>
      <c r="E15" s="81">
        <v>1.72</v>
      </c>
      <c r="F15" s="81">
        <v>1.94</v>
      </c>
      <c r="G15" s="81">
        <v>2.04</v>
      </c>
      <c r="H15" s="81">
        <v>2.1</v>
      </c>
      <c r="I15" s="81">
        <v>2.0499999999999998</v>
      </c>
      <c r="J15" s="81">
        <v>2.15</v>
      </c>
      <c r="K15" s="81">
        <v>2.2999999999999998</v>
      </c>
    </row>
    <row r="16" spans="1:14" x14ac:dyDescent="0.25">
      <c r="A16" s="1" t="s">
        <v>32</v>
      </c>
      <c r="B16" s="81">
        <v>1.88</v>
      </c>
      <c r="C16" s="81">
        <v>1.92</v>
      </c>
      <c r="D16" s="81">
        <v>2.16</v>
      </c>
      <c r="E16" s="81">
        <v>2.17</v>
      </c>
      <c r="F16" s="81">
        <v>2.15</v>
      </c>
      <c r="G16" s="81">
        <v>2.15</v>
      </c>
      <c r="H16" s="81">
        <v>2.1800000000000002</v>
      </c>
      <c r="I16" s="81">
        <v>2.14</v>
      </c>
      <c r="J16" s="81">
        <v>2.1800000000000002</v>
      </c>
      <c r="K16" s="81">
        <v>2.29</v>
      </c>
    </row>
    <row r="17" spans="1:11" x14ac:dyDescent="0.25">
      <c r="A17" s="1" t="s">
        <v>49</v>
      </c>
      <c r="B17" s="81">
        <v>2.41</v>
      </c>
      <c r="C17" s="81">
        <v>2.56</v>
      </c>
      <c r="D17" s="81">
        <v>2.56</v>
      </c>
      <c r="E17" s="81">
        <v>2.37</v>
      </c>
      <c r="F17" s="81">
        <v>2.2000000000000002</v>
      </c>
      <c r="G17" s="81">
        <v>2.0099999999999998</v>
      </c>
      <c r="H17" s="81">
        <v>1.87</v>
      </c>
      <c r="I17" s="81">
        <v>1.95</v>
      </c>
      <c r="J17" s="81">
        <v>2.0499999999999998</v>
      </c>
      <c r="K17" s="81">
        <v>2.15</v>
      </c>
    </row>
    <row r="18" spans="1:11" x14ac:dyDescent="0.25">
      <c r="A18" s="1" t="s">
        <v>53</v>
      </c>
      <c r="B18" s="81">
        <v>1.54</v>
      </c>
      <c r="C18" s="81">
        <v>1.77</v>
      </c>
      <c r="D18" s="81">
        <v>1.88</v>
      </c>
      <c r="E18" s="81">
        <v>1.96</v>
      </c>
      <c r="F18" s="81">
        <v>1.92</v>
      </c>
      <c r="G18" s="81">
        <v>1.67</v>
      </c>
      <c r="H18" s="81">
        <v>1.77</v>
      </c>
      <c r="I18" s="81">
        <v>1.9</v>
      </c>
      <c r="J18" s="81">
        <v>1.93</v>
      </c>
      <c r="K18" s="81">
        <v>1.99</v>
      </c>
    </row>
    <row r="19" spans="1:11" x14ac:dyDescent="0.25">
      <c r="A19" s="30" t="s">
        <v>28</v>
      </c>
      <c r="B19" s="82">
        <v>2.31</v>
      </c>
      <c r="C19" s="82">
        <v>2.12</v>
      </c>
      <c r="D19" s="82">
        <v>1.72</v>
      </c>
      <c r="E19" s="82">
        <v>1.43</v>
      </c>
      <c r="F19" s="82">
        <v>1.47</v>
      </c>
      <c r="G19" s="82">
        <v>1.24</v>
      </c>
      <c r="H19" s="82">
        <v>1.28</v>
      </c>
      <c r="I19" s="82">
        <v>1.42</v>
      </c>
      <c r="J19" s="82">
        <v>1.63</v>
      </c>
      <c r="K19" s="82">
        <v>1.79</v>
      </c>
    </row>
    <row r="20" spans="1:11" x14ac:dyDescent="0.25">
      <c r="A20" s="1" t="s">
        <v>54</v>
      </c>
      <c r="B20" s="81">
        <v>1.18</v>
      </c>
      <c r="C20" s="81">
        <v>1.26</v>
      </c>
      <c r="D20" s="81">
        <v>1.39</v>
      </c>
      <c r="E20" s="81">
        <v>1.35</v>
      </c>
      <c r="F20" s="81">
        <v>1.34</v>
      </c>
      <c r="G20" s="81">
        <v>1.18</v>
      </c>
      <c r="H20" s="81">
        <v>1.32</v>
      </c>
      <c r="I20" s="81">
        <v>1.51</v>
      </c>
      <c r="J20" s="81">
        <v>1.48</v>
      </c>
      <c r="K20" s="81">
        <v>1.62</v>
      </c>
    </row>
    <row r="21" spans="1:11" x14ac:dyDescent="0.25">
      <c r="A21" s="1" t="s">
        <v>43</v>
      </c>
      <c r="B21" s="81">
        <v>1.46</v>
      </c>
      <c r="C21" s="81">
        <v>1.38</v>
      </c>
      <c r="D21" s="81">
        <v>1.32</v>
      </c>
      <c r="E21" s="81">
        <v>1.29</v>
      </c>
      <c r="F21" s="81">
        <v>1.24</v>
      </c>
      <c r="G21" s="81">
        <v>1.28</v>
      </c>
      <c r="H21" s="81">
        <v>1.32</v>
      </c>
      <c r="I21" s="81">
        <v>1.35</v>
      </c>
      <c r="J21" s="81">
        <v>1.4</v>
      </c>
      <c r="K21" s="81">
        <v>1.58</v>
      </c>
    </row>
    <row r="22" spans="1:11" x14ac:dyDescent="0.25">
      <c r="A22" s="1" t="s">
        <v>35</v>
      </c>
      <c r="B22" s="81">
        <v>1.2</v>
      </c>
      <c r="C22" s="81">
        <v>1.26</v>
      </c>
      <c r="D22" s="81">
        <v>1.3</v>
      </c>
      <c r="E22" s="81">
        <v>1.34</v>
      </c>
      <c r="F22" s="81">
        <v>1.34</v>
      </c>
      <c r="G22" s="81">
        <v>1.37</v>
      </c>
      <c r="H22" s="81">
        <v>1.37</v>
      </c>
      <c r="I22" s="81">
        <v>1.42</v>
      </c>
      <c r="J22" s="81">
        <v>1.47</v>
      </c>
      <c r="K22" s="81">
        <v>1.54</v>
      </c>
    </row>
    <row r="23" spans="1:11" x14ac:dyDescent="0.25">
      <c r="A23" s="1" t="s">
        <v>36</v>
      </c>
      <c r="B23" s="81">
        <v>0.68</v>
      </c>
      <c r="C23" s="81">
        <v>0.71</v>
      </c>
      <c r="D23" s="81">
        <v>0.82</v>
      </c>
      <c r="E23" s="81">
        <v>0.84</v>
      </c>
      <c r="F23" s="81">
        <v>0.97</v>
      </c>
      <c r="G23" s="81">
        <v>1.01</v>
      </c>
      <c r="H23" s="81">
        <v>1.1499999999999999</v>
      </c>
      <c r="I23" s="81">
        <v>1.21</v>
      </c>
      <c r="J23" s="81">
        <v>1.27</v>
      </c>
      <c r="K23" s="81">
        <v>1.49</v>
      </c>
    </row>
    <row r="24" spans="1:11" x14ac:dyDescent="0.25">
      <c r="A24" s="1" t="s">
        <v>31</v>
      </c>
      <c r="B24" s="81">
        <v>1.33</v>
      </c>
      <c r="C24" s="81">
        <v>1.3</v>
      </c>
      <c r="D24" s="81">
        <v>1.28</v>
      </c>
      <c r="E24" s="81">
        <v>1.24</v>
      </c>
      <c r="F24" s="81">
        <v>1.22</v>
      </c>
      <c r="G24" s="81">
        <v>1.19</v>
      </c>
      <c r="H24" s="81">
        <v>1.21</v>
      </c>
      <c r="I24" s="81">
        <v>1.24</v>
      </c>
      <c r="J24" s="81">
        <v>1.25</v>
      </c>
      <c r="K24" s="81">
        <v>1.41</v>
      </c>
    </row>
    <row r="25" spans="1:11" x14ac:dyDescent="0.25">
      <c r="A25" s="1" t="s">
        <v>42</v>
      </c>
      <c r="B25" s="81">
        <v>0.75</v>
      </c>
      <c r="C25" s="81">
        <v>0.88</v>
      </c>
      <c r="D25" s="81">
        <v>0.88</v>
      </c>
      <c r="E25" s="81">
        <v>0.94</v>
      </c>
      <c r="F25" s="81">
        <v>1</v>
      </c>
      <c r="G25" s="81">
        <v>0.96</v>
      </c>
      <c r="H25" s="81">
        <v>1.03</v>
      </c>
      <c r="I25" s="81">
        <v>1.21</v>
      </c>
      <c r="J25" s="81">
        <v>1.32</v>
      </c>
      <c r="K25" s="81">
        <v>1.39</v>
      </c>
    </row>
    <row r="26" spans="1:11" x14ac:dyDescent="0.25">
      <c r="A26" s="30" t="s">
        <v>29</v>
      </c>
      <c r="B26" s="82">
        <v>0.94610061423252378</v>
      </c>
      <c r="C26" s="82">
        <v>1.0439684399132647</v>
      </c>
      <c r="D26" s="82">
        <v>1.0494931619137384</v>
      </c>
      <c r="E26" s="82">
        <v>1.0765455095778711</v>
      </c>
      <c r="F26" s="82">
        <v>1.1273599283922231</v>
      </c>
      <c r="G26" s="82">
        <v>1.0101557481649013</v>
      </c>
      <c r="H26" s="82">
        <v>1.0698839669379032</v>
      </c>
      <c r="I26" s="82">
        <v>1.1798990434509069</v>
      </c>
      <c r="J26" s="82">
        <v>1.2321420122544569</v>
      </c>
      <c r="K26" s="82">
        <v>1.3003326234476098</v>
      </c>
    </row>
    <row r="27" spans="1:11" x14ac:dyDescent="0.25">
      <c r="A27" s="1" t="s">
        <v>33</v>
      </c>
      <c r="B27" s="81">
        <v>0.75</v>
      </c>
      <c r="C27" s="81">
        <v>0.75</v>
      </c>
      <c r="D27" s="81">
        <v>0.81</v>
      </c>
      <c r="E27" s="81">
        <v>0.78</v>
      </c>
      <c r="F27" s="81">
        <v>0.84</v>
      </c>
      <c r="G27" s="81">
        <v>0.86</v>
      </c>
      <c r="H27" s="81">
        <v>0.86</v>
      </c>
      <c r="I27" s="81">
        <v>0.97</v>
      </c>
      <c r="J27" s="81">
        <v>1.1100000000000001</v>
      </c>
      <c r="K27" s="81">
        <v>1.27</v>
      </c>
    </row>
    <row r="28" spans="1:11" x14ac:dyDescent="0.25">
      <c r="A28" s="1" t="s">
        <v>34</v>
      </c>
      <c r="B28" s="81">
        <v>1.55</v>
      </c>
      <c r="C28" s="81">
        <v>1.56</v>
      </c>
      <c r="D28" s="81">
        <v>1.57</v>
      </c>
      <c r="E28" s="81">
        <v>1.52</v>
      </c>
      <c r="F28" s="81">
        <v>1.18</v>
      </c>
      <c r="G28" s="81">
        <v>1.18</v>
      </c>
      <c r="H28" s="81">
        <v>1.26</v>
      </c>
      <c r="I28" s="81">
        <v>1.17</v>
      </c>
      <c r="J28" s="81">
        <v>1.23</v>
      </c>
      <c r="K28" s="81">
        <v>1.23</v>
      </c>
    </row>
    <row r="29" spans="1:11" x14ac:dyDescent="0.25">
      <c r="A29" s="1" t="s">
        <v>38</v>
      </c>
      <c r="B29" s="81">
        <v>0.9</v>
      </c>
      <c r="C29" s="81">
        <v>0.89</v>
      </c>
      <c r="D29" s="81">
        <v>0.95</v>
      </c>
      <c r="E29" s="81">
        <v>1.03</v>
      </c>
      <c r="F29" s="81">
        <v>1.04</v>
      </c>
      <c r="G29" s="81">
        <v>0.84</v>
      </c>
      <c r="H29" s="81">
        <v>0.9</v>
      </c>
      <c r="I29" s="81">
        <v>0.94</v>
      </c>
      <c r="J29" s="81">
        <v>1</v>
      </c>
      <c r="K29" s="81">
        <v>1.17</v>
      </c>
    </row>
    <row r="30" spans="1:11" x14ac:dyDescent="0.25">
      <c r="A30" s="1" t="s">
        <v>39</v>
      </c>
      <c r="B30" s="81">
        <v>1.46</v>
      </c>
      <c r="C30" s="81">
        <v>1.27</v>
      </c>
      <c r="D30" s="81">
        <v>1.3</v>
      </c>
      <c r="E30" s="81">
        <v>1.27</v>
      </c>
      <c r="F30" s="81">
        <v>1.3</v>
      </c>
      <c r="G30" s="81">
        <v>1.3</v>
      </c>
      <c r="H30" s="81">
        <v>1.27</v>
      </c>
      <c r="I30" s="81">
        <v>1.17</v>
      </c>
      <c r="J30" s="81">
        <v>1.1599999999999999</v>
      </c>
      <c r="K30" s="81">
        <v>1.1299999999999999</v>
      </c>
    </row>
    <row r="31" spans="1:11" x14ac:dyDescent="0.25">
      <c r="A31" s="1" t="s">
        <v>48</v>
      </c>
      <c r="B31" s="81">
        <v>0.66</v>
      </c>
      <c r="C31" s="81">
        <v>0.8</v>
      </c>
      <c r="D31" s="81">
        <v>0.82</v>
      </c>
      <c r="E31" s="81">
        <v>0.88</v>
      </c>
      <c r="F31" s="81">
        <v>1.1599999999999999</v>
      </c>
      <c r="G31" s="81">
        <v>0.79</v>
      </c>
      <c r="H31" s="81">
        <v>0.89</v>
      </c>
      <c r="I31" s="81">
        <v>0.84</v>
      </c>
      <c r="J31" s="81">
        <v>0.83</v>
      </c>
      <c r="K31" s="81">
        <v>0.92</v>
      </c>
    </row>
    <row r="32" spans="1:11" x14ac:dyDescent="0.25">
      <c r="A32" s="1" t="s">
        <v>63</v>
      </c>
      <c r="B32" s="81">
        <v>0.68</v>
      </c>
      <c r="C32" s="81">
        <v>0.85</v>
      </c>
      <c r="D32" s="81">
        <v>0.68</v>
      </c>
      <c r="E32" s="81">
        <v>0.72</v>
      </c>
      <c r="F32" s="81">
        <v>0.81</v>
      </c>
      <c r="G32" s="81">
        <v>0.84</v>
      </c>
      <c r="H32" s="81">
        <v>0.87</v>
      </c>
      <c r="I32" s="81">
        <v>0.92</v>
      </c>
      <c r="J32" s="81">
        <v>0.89</v>
      </c>
      <c r="K32" s="81">
        <v>0.91</v>
      </c>
    </row>
    <row r="33" spans="1:11" x14ac:dyDescent="0.25">
      <c r="A33" s="1" t="s">
        <v>27</v>
      </c>
      <c r="B33" s="81">
        <v>0.53</v>
      </c>
      <c r="C33" s="81">
        <v>0.6</v>
      </c>
      <c r="D33" s="81">
        <v>0.64</v>
      </c>
      <c r="E33" s="81">
        <v>0.79</v>
      </c>
      <c r="F33" s="81">
        <v>0.95</v>
      </c>
      <c r="G33" s="81">
        <v>0.77</v>
      </c>
      <c r="H33" s="81">
        <v>0.74</v>
      </c>
      <c r="I33" s="81">
        <v>0.76</v>
      </c>
      <c r="J33" s="81">
        <v>0.84</v>
      </c>
      <c r="K33" s="81">
        <v>0.86</v>
      </c>
    </row>
    <row r="34" spans="1:11" x14ac:dyDescent="0.25">
      <c r="A34" s="1" t="s">
        <v>37</v>
      </c>
      <c r="B34" s="81">
        <v>0.45</v>
      </c>
      <c r="C34" s="81">
        <v>0.44</v>
      </c>
      <c r="D34" s="81">
        <v>0.49</v>
      </c>
      <c r="E34" s="81">
        <v>0.51</v>
      </c>
      <c r="F34" s="81">
        <v>0.48</v>
      </c>
      <c r="G34" s="81">
        <v>0.52</v>
      </c>
      <c r="H34" s="81">
        <v>0.55000000000000004</v>
      </c>
      <c r="I34" s="81">
        <v>0.62</v>
      </c>
      <c r="J34" s="81">
        <v>0.74</v>
      </c>
      <c r="K34" s="81">
        <v>0.85</v>
      </c>
    </row>
    <row r="35" spans="1:11" x14ac:dyDescent="0.25">
      <c r="A35" s="1" t="s">
        <v>40</v>
      </c>
      <c r="B35" s="81">
        <v>0.69</v>
      </c>
      <c r="C35" s="81">
        <v>0.66</v>
      </c>
      <c r="D35" s="81">
        <v>0.61</v>
      </c>
      <c r="E35" s="81">
        <v>0.69</v>
      </c>
      <c r="F35" s="81">
        <v>0.62</v>
      </c>
      <c r="G35" s="81">
        <v>0.44</v>
      </c>
      <c r="H35" s="81">
        <v>0.51</v>
      </c>
      <c r="I35" s="81">
        <v>0.64</v>
      </c>
      <c r="J35" s="81">
        <v>0.64</v>
      </c>
      <c r="K35" s="81">
        <v>0.7</v>
      </c>
    </row>
    <row r="36" spans="1:11" x14ac:dyDescent="0.25">
      <c r="A36" s="1" t="s">
        <v>41</v>
      </c>
      <c r="B36" s="81">
        <v>0.67</v>
      </c>
      <c r="C36" s="81">
        <v>0.8</v>
      </c>
      <c r="D36" s="81">
        <v>0.74</v>
      </c>
      <c r="E36" s="81">
        <v>0.69</v>
      </c>
      <c r="F36" s="81">
        <v>0.72</v>
      </c>
      <c r="G36" s="81">
        <v>0.56000000000000005</v>
      </c>
      <c r="H36" s="81">
        <v>0.55000000000000004</v>
      </c>
      <c r="I36" s="81">
        <v>0.56999999999999995</v>
      </c>
      <c r="J36" s="81">
        <v>0.56999999999999995</v>
      </c>
      <c r="K36" s="81">
        <v>0.66</v>
      </c>
    </row>
    <row r="37" spans="1:11" x14ac:dyDescent="0.25">
      <c r="A37" s="1" t="s">
        <v>46</v>
      </c>
      <c r="B37" s="81">
        <v>0.5</v>
      </c>
      <c r="C37" s="81">
        <v>0.49</v>
      </c>
      <c r="D37" s="81">
        <v>0.39</v>
      </c>
      <c r="E37" s="81">
        <v>0.38</v>
      </c>
      <c r="F37" s="81">
        <v>0.49</v>
      </c>
      <c r="G37" s="81">
        <v>0.48</v>
      </c>
      <c r="H37" s="81">
        <v>0.5</v>
      </c>
      <c r="I37" s="81">
        <v>0.5</v>
      </c>
      <c r="J37" s="81">
        <v>0.48</v>
      </c>
      <c r="K37" s="81">
        <v>0.47</v>
      </c>
    </row>
    <row r="38" spans="1:11" x14ac:dyDescent="0.25">
      <c r="A38" s="1" t="s">
        <v>30</v>
      </c>
      <c r="B38" s="81">
        <v>1.96</v>
      </c>
      <c r="C38" s="81">
        <v>2</v>
      </c>
      <c r="D38" s="81">
        <v>2.02</v>
      </c>
      <c r="E38" s="81">
        <v>2.0299999999999998</v>
      </c>
      <c r="F38" s="81">
        <v>2.04</v>
      </c>
      <c r="G38" s="81">
        <v>2.04</v>
      </c>
      <c r="H38" s="81">
        <v>2.08</v>
      </c>
      <c r="I38" s="81">
        <v>2.12</v>
      </c>
      <c r="J38" s="81">
        <v>2.15</v>
      </c>
      <c r="K38" s="81" t="s">
        <v>56</v>
      </c>
    </row>
    <row r="39" spans="1:11" x14ac:dyDescent="0.25">
      <c r="A39" s="1" t="s">
        <v>64</v>
      </c>
      <c r="B39" s="81" t="s">
        <v>56</v>
      </c>
      <c r="C39" s="81">
        <v>2.85</v>
      </c>
      <c r="D39" s="81" t="s">
        <v>56</v>
      </c>
      <c r="E39" s="81" t="s">
        <v>56</v>
      </c>
      <c r="F39" s="81">
        <v>3.04</v>
      </c>
      <c r="G39" s="81" t="s">
        <v>56</v>
      </c>
      <c r="H39" s="81">
        <v>3.03</v>
      </c>
      <c r="I39" s="81" t="s">
        <v>56</v>
      </c>
      <c r="J39" s="81">
        <v>3.15</v>
      </c>
      <c r="K39" s="81" t="s">
        <v>56</v>
      </c>
    </row>
    <row r="40" spans="1:11" x14ac:dyDescent="0.25">
      <c r="A40" s="1" t="s">
        <v>51</v>
      </c>
      <c r="B40" s="81">
        <v>1.65</v>
      </c>
      <c r="C40" s="81">
        <v>1.58</v>
      </c>
      <c r="D40" s="81">
        <v>1.62</v>
      </c>
      <c r="E40" s="81">
        <v>1.64</v>
      </c>
      <c r="F40" s="81">
        <v>1.65</v>
      </c>
      <c r="G40" s="81">
        <v>1.66</v>
      </c>
      <c r="H40" s="81">
        <v>1.68</v>
      </c>
      <c r="I40" s="81">
        <v>1.73</v>
      </c>
      <c r="J40" s="81">
        <v>1.76</v>
      </c>
      <c r="K40" s="81" t="s">
        <v>56</v>
      </c>
    </row>
    <row r="41" spans="1:11" x14ac:dyDescent="0.25">
      <c r="A41" s="1" t="s">
        <v>60</v>
      </c>
      <c r="B41" s="81">
        <v>0.31</v>
      </c>
      <c r="C41" s="81" t="s">
        <v>56</v>
      </c>
      <c r="D41" s="81">
        <v>0.37</v>
      </c>
      <c r="E41" s="81">
        <v>0.36</v>
      </c>
      <c r="F41" s="81">
        <v>0.37</v>
      </c>
      <c r="G41" s="81">
        <v>0.32</v>
      </c>
      <c r="H41" s="81">
        <v>0.35</v>
      </c>
      <c r="I41" s="81">
        <v>0.5</v>
      </c>
      <c r="J41" s="81" t="s">
        <v>56</v>
      </c>
      <c r="K41" s="81" t="s">
        <v>56</v>
      </c>
    </row>
    <row r="42" spans="1:11" x14ac:dyDescent="0.25">
      <c r="A42" s="1" t="s">
        <v>62</v>
      </c>
      <c r="B42" s="81" t="s">
        <v>56</v>
      </c>
      <c r="C42" s="81" t="s">
        <v>56</v>
      </c>
      <c r="D42" s="81" t="s">
        <v>56</v>
      </c>
      <c r="E42" s="81" t="s">
        <v>56</v>
      </c>
      <c r="F42" s="81">
        <v>0.44</v>
      </c>
      <c r="G42" s="81">
        <v>0.44</v>
      </c>
      <c r="H42" s="81">
        <v>0.35</v>
      </c>
      <c r="I42" s="81">
        <v>0.36</v>
      </c>
      <c r="J42" s="81">
        <v>0.37</v>
      </c>
      <c r="K42" s="81" t="s">
        <v>56</v>
      </c>
    </row>
    <row r="43" spans="1:11" x14ac:dyDescent="0.25">
      <c r="A43" s="1" t="s">
        <v>65</v>
      </c>
      <c r="B43" s="81">
        <v>0.79</v>
      </c>
      <c r="C43" s="81">
        <v>0.83</v>
      </c>
      <c r="D43" s="81">
        <v>0.81</v>
      </c>
      <c r="E43" s="81">
        <v>0.86</v>
      </c>
      <c r="F43" s="81">
        <v>0.88</v>
      </c>
      <c r="G43" s="81">
        <v>0.94</v>
      </c>
      <c r="H43" s="81">
        <v>0.95</v>
      </c>
      <c r="I43" s="81">
        <v>1.03</v>
      </c>
      <c r="J43" s="81">
        <v>1.06</v>
      </c>
      <c r="K43" s="81" t="s">
        <v>56</v>
      </c>
    </row>
    <row r="44" spans="1:11" x14ac:dyDescent="0.25">
      <c r="A44" s="1" t="s">
        <v>66</v>
      </c>
      <c r="B44" s="81">
        <v>2.76</v>
      </c>
      <c r="C44" s="81">
        <v>2.67</v>
      </c>
      <c r="D44" s="81">
        <v>2.7</v>
      </c>
      <c r="E44" s="81">
        <v>2.72</v>
      </c>
      <c r="F44" s="81">
        <v>2.72</v>
      </c>
      <c r="G44" s="81">
        <v>2.79</v>
      </c>
      <c r="H44" s="81">
        <v>2.86</v>
      </c>
      <c r="I44" s="81">
        <v>2.96</v>
      </c>
      <c r="J44" s="81">
        <v>3.08</v>
      </c>
      <c r="K44" s="81" t="s">
        <v>56</v>
      </c>
    </row>
    <row r="45" spans="1:11" x14ac:dyDescent="0.25">
      <c r="A45" t="s">
        <v>67</v>
      </c>
    </row>
    <row r="47" spans="1:11" x14ac:dyDescent="0.25">
      <c r="A47" s="27" t="s">
        <v>143</v>
      </c>
    </row>
    <row r="48" spans="1:11" x14ac:dyDescent="0.25">
      <c r="A48" s="27" t="s">
        <v>114</v>
      </c>
    </row>
    <row r="49" spans="1:5" x14ac:dyDescent="0.25">
      <c r="A49" s="94" t="s">
        <v>55</v>
      </c>
      <c r="B49" s="94"/>
      <c r="C49" s="94"/>
      <c r="D49" s="94"/>
      <c r="E49" s="94"/>
    </row>
  </sheetData>
  <autoFilter ref="A3:K3" xr:uid="{D339AF2E-8603-4AEF-A6BB-7D4C7B208306}">
    <sortState xmlns:xlrd2="http://schemas.microsoft.com/office/spreadsheetml/2017/richdata2" ref="A4:K37">
      <sortCondition descending="1" ref="K3"/>
    </sortState>
  </autoFilter>
  <mergeCells count="1">
    <mergeCell ref="A49:E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82B3-625A-4E9C-8A72-0653A7CA03CB}">
  <dimension ref="A1:M52"/>
  <sheetViews>
    <sheetView workbookViewId="0">
      <selection activeCell="M9" sqref="M9"/>
    </sheetView>
  </sheetViews>
  <sheetFormatPr defaultRowHeight="15" x14ac:dyDescent="0.25"/>
  <cols>
    <col min="1" max="1" width="21.85546875" customWidth="1"/>
  </cols>
  <sheetData>
    <row r="1" spans="1:13" x14ac:dyDescent="0.25">
      <c r="A1" s="29" t="s">
        <v>137</v>
      </c>
      <c r="M1" s="14"/>
    </row>
    <row r="2" spans="1:13" x14ac:dyDescent="0.25">
      <c r="A2" s="80" t="s">
        <v>136</v>
      </c>
      <c r="B2" s="84" t="s">
        <v>122</v>
      </c>
      <c r="C2" s="84" t="s">
        <v>123</v>
      </c>
      <c r="D2" s="84" t="s">
        <v>124</v>
      </c>
      <c r="E2" s="84" t="s">
        <v>125</v>
      </c>
      <c r="F2" s="84" t="s">
        <v>126</v>
      </c>
      <c r="G2" s="84" t="s">
        <v>127</v>
      </c>
      <c r="H2" s="84" t="s">
        <v>128</v>
      </c>
      <c r="I2" s="84" t="s">
        <v>129</v>
      </c>
      <c r="J2" s="84" t="s">
        <v>130</v>
      </c>
    </row>
    <row r="3" spans="1:13" x14ac:dyDescent="0.25">
      <c r="A3" s="1" t="s">
        <v>25</v>
      </c>
      <c r="B3" s="1">
        <v>35.799999999999997</v>
      </c>
      <c r="C3" s="1">
        <v>37.799999999999997</v>
      </c>
      <c r="D3" s="1">
        <v>33.6</v>
      </c>
      <c r="E3" s="1">
        <v>35.6</v>
      </c>
      <c r="F3" s="1">
        <v>32.6</v>
      </c>
      <c r="G3" s="1">
        <v>30.3</v>
      </c>
      <c r="H3" s="1">
        <v>27.6</v>
      </c>
      <c r="I3" s="1">
        <v>30.3</v>
      </c>
      <c r="J3" s="1">
        <v>27</v>
      </c>
    </row>
    <row r="4" spans="1:13" x14ac:dyDescent="0.25">
      <c r="A4" s="1" t="s">
        <v>26</v>
      </c>
      <c r="B4" s="1">
        <v>23.4</v>
      </c>
      <c r="C4" s="1">
        <v>24.5</v>
      </c>
      <c r="D4" s="1">
        <v>24.3</v>
      </c>
      <c r="E4" s="1" t="s">
        <v>56</v>
      </c>
      <c r="F4" s="1">
        <v>22.5</v>
      </c>
      <c r="G4" s="1" t="s">
        <v>56</v>
      </c>
      <c r="H4" s="1">
        <v>20</v>
      </c>
      <c r="I4" s="1" t="s">
        <v>56</v>
      </c>
      <c r="J4" s="1">
        <v>17.8</v>
      </c>
    </row>
    <row r="5" spans="1:13" x14ac:dyDescent="0.25">
      <c r="A5" s="1" t="s">
        <v>133</v>
      </c>
      <c r="B5" s="1" t="s">
        <v>56</v>
      </c>
      <c r="C5" s="1">
        <v>26.8</v>
      </c>
      <c r="D5" s="1">
        <v>25.9</v>
      </c>
      <c r="E5" s="1">
        <v>46.7</v>
      </c>
      <c r="F5" s="1" t="s">
        <v>56</v>
      </c>
      <c r="G5" s="1" t="s">
        <v>56</v>
      </c>
      <c r="H5" s="1" t="s">
        <v>56</v>
      </c>
      <c r="I5" s="1" t="s">
        <v>56</v>
      </c>
      <c r="J5" s="1">
        <v>44.5</v>
      </c>
    </row>
    <row r="6" spans="1:13" x14ac:dyDescent="0.25">
      <c r="A6" s="1" t="s">
        <v>27</v>
      </c>
      <c r="B6" s="1">
        <v>38.799999999999997</v>
      </c>
      <c r="C6" s="1">
        <v>31.5</v>
      </c>
      <c r="D6" s="1">
        <v>31.6</v>
      </c>
      <c r="E6" s="1">
        <v>26.4</v>
      </c>
      <c r="F6" s="1">
        <v>20.3</v>
      </c>
      <c r="G6" s="1">
        <v>21.8</v>
      </c>
      <c r="H6" s="1">
        <v>24.3</v>
      </c>
      <c r="I6" s="1">
        <v>23.4</v>
      </c>
      <c r="J6" s="1">
        <v>23.6</v>
      </c>
    </row>
    <row r="7" spans="1:13" x14ac:dyDescent="0.25">
      <c r="A7" s="30" t="s">
        <v>28</v>
      </c>
      <c r="B7" s="30">
        <v>32.799999999999997</v>
      </c>
      <c r="C7" s="30">
        <v>38.299999999999997</v>
      </c>
      <c r="D7" s="30">
        <v>47.2</v>
      </c>
      <c r="E7" s="30">
        <v>49.5</v>
      </c>
      <c r="F7" s="30">
        <v>46.4</v>
      </c>
      <c r="G7" s="30">
        <v>37.6</v>
      </c>
      <c r="H7" s="30">
        <v>40.200000000000003</v>
      </c>
      <c r="I7" s="30">
        <v>42.8</v>
      </c>
      <c r="J7" s="30">
        <v>37.200000000000003</v>
      </c>
    </row>
    <row r="8" spans="1:13" x14ac:dyDescent="0.25">
      <c r="A8" s="1" t="s">
        <v>135</v>
      </c>
      <c r="B8" s="81">
        <v>44.938184951605741</v>
      </c>
      <c r="C8" s="81">
        <v>41.840289556092443</v>
      </c>
      <c r="D8" s="81">
        <v>39.531333931996691</v>
      </c>
      <c r="E8" s="81">
        <v>37.783498935045017</v>
      </c>
      <c r="F8" s="81">
        <v>35.585131259989296</v>
      </c>
      <c r="G8" s="81">
        <v>35.234807253282625</v>
      </c>
      <c r="H8" s="81">
        <v>40.27440333276148</v>
      </c>
      <c r="I8" s="81">
        <v>29.779030992138804</v>
      </c>
      <c r="J8" s="81">
        <v>35.368698845454041</v>
      </c>
    </row>
    <row r="9" spans="1:13" x14ac:dyDescent="0.25">
      <c r="A9" s="1" t="s">
        <v>132</v>
      </c>
      <c r="B9" s="1">
        <v>33.700000000000003</v>
      </c>
      <c r="C9" s="1">
        <v>33.4</v>
      </c>
      <c r="D9" s="1">
        <v>33</v>
      </c>
      <c r="E9" s="1">
        <v>32.4</v>
      </c>
      <c r="F9" s="1">
        <v>31.6</v>
      </c>
      <c r="G9" s="1">
        <v>30.9</v>
      </c>
      <c r="H9" s="1">
        <v>29.8</v>
      </c>
      <c r="I9" s="1">
        <v>29.6</v>
      </c>
      <c r="J9" s="1">
        <v>29.3</v>
      </c>
    </row>
    <row r="10" spans="1:13" x14ac:dyDescent="0.25">
      <c r="A10" s="30" t="s">
        <v>131</v>
      </c>
      <c r="B10" s="30">
        <v>33.6</v>
      </c>
      <c r="C10" s="30">
        <v>33.299999999999997</v>
      </c>
      <c r="D10" s="30">
        <v>32.9</v>
      </c>
      <c r="E10" s="30">
        <v>32.4</v>
      </c>
      <c r="F10" s="30">
        <v>31.5</v>
      </c>
      <c r="G10" s="30">
        <v>30.7</v>
      </c>
      <c r="H10" s="30">
        <v>29.7</v>
      </c>
      <c r="I10" s="30">
        <v>29.5</v>
      </c>
      <c r="J10" s="30">
        <v>29.4</v>
      </c>
    </row>
    <row r="11" spans="1:13" x14ac:dyDescent="0.25">
      <c r="A11" s="30" t="s">
        <v>30</v>
      </c>
      <c r="B11" s="30">
        <v>33.299999999999997</v>
      </c>
      <c r="C11" s="30">
        <v>32.799999999999997</v>
      </c>
      <c r="D11" s="30">
        <v>32.4</v>
      </c>
      <c r="E11" s="30">
        <v>31.9</v>
      </c>
      <c r="F11" s="30">
        <v>30.9</v>
      </c>
      <c r="G11" s="30">
        <v>30.2</v>
      </c>
      <c r="H11" s="30">
        <v>29.3</v>
      </c>
      <c r="I11" s="30">
        <v>29.1</v>
      </c>
      <c r="J11" s="30">
        <v>28.9</v>
      </c>
    </row>
    <row r="12" spans="1:13" x14ac:dyDescent="0.25">
      <c r="A12" s="1" t="s">
        <v>134</v>
      </c>
      <c r="B12" s="1">
        <v>21.7</v>
      </c>
      <c r="C12" s="1">
        <v>21.6</v>
      </c>
      <c r="D12" s="1">
        <v>21.1</v>
      </c>
      <c r="E12" s="1">
        <v>20.3</v>
      </c>
      <c r="F12" s="1">
        <v>21.3</v>
      </c>
      <c r="G12" s="1">
        <v>20</v>
      </c>
      <c r="H12" s="1">
        <v>19.8</v>
      </c>
      <c r="I12" s="1">
        <v>20.2</v>
      </c>
      <c r="J12" s="1">
        <v>20.5</v>
      </c>
    </row>
    <row r="13" spans="1:13" x14ac:dyDescent="0.25">
      <c r="A13" s="1" t="s">
        <v>31</v>
      </c>
      <c r="B13" s="1">
        <v>44.5</v>
      </c>
      <c r="C13" s="1">
        <v>43.1</v>
      </c>
      <c r="D13" s="1">
        <v>41.6</v>
      </c>
      <c r="E13" s="1">
        <v>41.4</v>
      </c>
      <c r="F13" s="1">
        <v>40.9</v>
      </c>
      <c r="G13" s="1">
        <v>40</v>
      </c>
      <c r="H13" s="1">
        <v>38.9</v>
      </c>
      <c r="I13" s="1">
        <v>37.6</v>
      </c>
      <c r="J13" s="1">
        <v>37.9</v>
      </c>
    </row>
    <row r="14" spans="1:13" x14ac:dyDescent="0.25">
      <c r="A14" s="1" t="s">
        <v>32</v>
      </c>
      <c r="B14" s="1">
        <v>33.9</v>
      </c>
      <c r="C14" s="1">
        <v>32.4</v>
      </c>
      <c r="D14" s="1">
        <v>31.2</v>
      </c>
      <c r="E14" s="1">
        <v>31.3</v>
      </c>
      <c r="F14" s="1">
        <v>31.6</v>
      </c>
      <c r="G14" s="1">
        <v>30.2</v>
      </c>
      <c r="H14" s="1">
        <v>29.4</v>
      </c>
      <c r="I14" s="1">
        <v>29.6</v>
      </c>
      <c r="J14" s="1">
        <v>29.4</v>
      </c>
    </row>
    <row r="15" spans="1:13" x14ac:dyDescent="0.25">
      <c r="A15" s="1" t="s">
        <v>33</v>
      </c>
      <c r="B15" s="1">
        <v>48.2</v>
      </c>
      <c r="C15" s="1">
        <v>45.5</v>
      </c>
      <c r="D15" s="1">
        <v>39.700000000000003</v>
      </c>
      <c r="E15" s="1">
        <v>41.7</v>
      </c>
      <c r="F15" s="1">
        <v>36.4</v>
      </c>
      <c r="G15" s="1">
        <v>41.4</v>
      </c>
      <c r="H15" s="1">
        <v>43.1</v>
      </c>
      <c r="I15" s="1">
        <v>42.4</v>
      </c>
      <c r="J15" s="1">
        <v>39.1</v>
      </c>
    </row>
    <row r="16" spans="1:13" x14ac:dyDescent="0.25">
      <c r="A16" s="1" t="s">
        <v>34</v>
      </c>
      <c r="B16" s="1">
        <v>29.4</v>
      </c>
      <c r="C16" s="1">
        <v>27.5</v>
      </c>
      <c r="D16" s="1">
        <v>27.5</v>
      </c>
      <c r="E16" s="1">
        <v>27.4</v>
      </c>
      <c r="F16" s="1">
        <v>26.1</v>
      </c>
      <c r="G16" s="1">
        <v>25.8</v>
      </c>
      <c r="H16" s="1">
        <v>23.8</v>
      </c>
      <c r="I16" s="1">
        <v>24.7</v>
      </c>
      <c r="J16" s="1">
        <v>22.6</v>
      </c>
    </row>
    <row r="17" spans="1:10" x14ac:dyDescent="0.25">
      <c r="A17" s="1" t="s">
        <v>57</v>
      </c>
      <c r="B17" s="1">
        <v>40</v>
      </c>
      <c r="C17" s="1" t="s">
        <v>56</v>
      </c>
      <c r="D17" s="1">
        <v>37.200000000000003</v>
      </c>
      <c r="E17" s="1">
        <v>34.1</v>
      </c>
      <c r="F17" s="1">
        <v>30.8</v>
      </c>
      <c r="G17" s="1">
        <v>32.9</v>
      </c>
      <c r="H17" s="1">
        <v>34.5</v>
      </c>
      <c r="I17" s="1">
        <v>36</v>
      </c>
      <c r="J17" s="1">
        <v>29.8</v>
      </c>
    </row>
    <row r="18" spans="1:10" x14ac:dyDescent="0.25">
      <c r="A18" s="1" t="s">
        <v>35</v>
      </c>
      <c r="B18" s="1">
        <v>41.9</v>
      </c>
      <c r="C18" s="1">
        <v>42.5</v>
      </c>
      <c r="D18" s="1">
        <v>41.4</v>
      </c>
      <c r="E18" s="1">
        <v>39.700000000000003</v>
      </c>
      <c r="F18" s="1">
        <v>38</v>
      </c>
      <c r="G18" s="1">
        <v>35.200000000000003</v>
      </c>
      <c r="H18" s="1">
        <v>32.299999999999997</v>
      </c>
      <c r="I18" s="1">
        <v>32.799999999999997</v>
      </c>
      <c r="J18" s="1">
        <v>32.299999999999997</v>
      </c>
    </row>
    <row r="19" spans="1:10" x14ac:dyDescent="0.25">
      <c r="A19" s="1" t="s">
        <v>58</v>
      </c>
      <c r="B19" s="1">
        <v>16.399999999999999</v>
      </c>
      <c r="C19" s="1">
        <v>16.8</v>
      </c>
      <c r="D19" s="1">
        <v>17.3</v>
      </c>
      <c r="E19" s="1">
        <v>16</v>
      </c>
      <c r="F19" s="1">
        <v>15.4</v>
      </c>
      <c r="G19" s="1">
        <v>15</v>
      </c>
      <c r="H19" s="1">
        <v>15</v>
      </c>
      <c r="I19" s="1">
        <v>14.6</v>
      </c>
      <c r="J19" s="1">
        <v>14.7</v>
      </c>
    </row>
    <row r="20" spans="1:10" x14ac:dyDescent="0.25">
      <c r="A20" s="1" t="s">
        <v>36</v>
      </c>
      <c r="B20" s="1">
        <v>49.2</v>
      </c>
      <c r="C20" s="1">
        <v>50.4</v>
      </c>
      <c r="D20" s="1">
        <v>52.3</v>
      </c>
      <c r="E20" s="1">
        <v>53.3</v>
      </c>
      <c r="F20" s="1">
        <v>53.1</v>
      </c>
      <c r="G20" s="1">
        <v>42.6</v>
      </c>
      <c r="H20" s="1">
        <v>37.6</v>
      </c>
      <c r="I20" s="1">
        <v>40.6</v>
      </c>
      <c r="J20" s="1">
        <v>41.1</v>
      </c>
    </row>
    <row r="21" spans="1:10" x14ac:dyDescent="0.25">
      <c r="A21" s="1" t="s">
        <v>37</v>
      </c>
      <c r="B21" s="1">
        <v>69.8</v>
      </c>
      <c r="C21" s="1">
        <v>64.8</v>
      </c>
      <c r="D21" s="1">
        <v>59.5</v>
      </c>
      <c r="E21" s="1">
        <v>53</v>
      </c>
      <c r="F21" s="1">
        <v>50.6</v>
      </c>
      <c r="G21" s="1">
        <v>41.1</v>
      </c>
      <c r="H21" s="1">
        <v>38.5</v>
      </c>
      <c r="I21" s="1">
        <v>33.799999999999997</v>
      </c>
      <c r="J21" s="1">
        <v>35.4</v>
      </c>
    </row>
    <row r="22" spans="1:10" x14ac:dyDescent="0.25">
      <c r="A22" s="1" t="s">
        <v>38</v>
      </c>
      <c r="B22" s="1">
        <v>42.2</v>
      </c>
      <c r="C22" s="1">
        <v>39.700000000000003</v>
      </c>
      <c r="D22" s="1">
        <v>34.5</v>
      </c>
      <c r="E22" s="1">
        <v>33.1</v>
      </c>
      <c r="F22" s="1">
        <v>35.299999999999997</v>
      </c>
      <c r="G22" s="1">
        <v>39.200000000000003</v>
      </c>
      <c r="H22" s="1">
        <v>36.4</v>
      </c>
      <c r="I22" s="1">
        <v>32.4</v>
      </c>
      <c r="J22" s="1">
        <v>32.299999999999997</v>
      </c>
    </row>
    <row r="23" spans="1:10" x14ac:dyDescent="0.25">
      <c r="A23" s="1" t="s">
        <v>39</v>
      </c>
      <c r="B23" s="1">
        <v>33.5</v>
      </c>
      <c r="C23" s="1">
        <v>45.1</v>
      </c>
      <c r="D23" s="1">
        <v>48.4</v>
      </c>
      <c r="E23" s="1">
        <v>42.8</v>
      </c>
      <c r="F23" s="1">
        <v>46.6</v>
      </c>
      <c r="G23" s="1">
        <v>40.299999999999997</v>
      </c>
      <c r="H23" s="1">
        <v>43.1</v>
      </c>
      <c r="I23" s="1" t="s">
        <v>56</v>
      </c>
      <c r="J23" s="1">
        <v>43.2</v>
      </c>
    </row>
    <row r="24" spans="1:10" x14ac:dyDescent="0.25">
      <c r="A24" s="1" t="s">
        <v>59</v>
      </c>
      <c r="B24" s="1">
        <v>24.9</v>
      </c>
      <c r="C24" s="1">
        <v>23.8</v>
      </c>
      <c r="D24" s="1">
        <v>22.8</v>
      </c>
      <c r="E24" s="1">
        <v>23</v>
      </c>
      <c r="F24" s="1">
        <v>23.7</v>
      </c>
      <c r="G24" s="1">
        <v>22.7</v>
      </c>
      <c r="H24" s="1">
        <v>21.6</v>
      </c>
      <c r="I24" s="1">
        <v>20.6</v>
      </c>
      <c r="J24" s="1">
        <v>20.7</v>
      </c>
    </row>
    <row r="25" spans="1:10" x14ac:dyDescent="0.25">
      <c r="A25" s="1" t="s">
        <v>40</v>
      </c>
      <c r="B25" s="1">
        <v>22.5</v>
      </c>
      <c r="C25" s="1">
        <v>23.9</v>
      </c>
      <c r="D25" s="1">
        <v>23.9</v>
      </c>
      <c r="E25" s="1">
        <v>25.6</v>
      </c>
      <c r="F25" s="1">
        <v>32.700000000000003</v>
      </c>
      <c r="G25" s="1">
        <v>47.7</v>
      </c>
      <c r="H25" s="1">
        <v>43.6</v>
      </c>
      <c r="I25" s="1">
        <v>34.299999999999997</v>
      </c>
      <c r="J25" s="1">
        <v>35.4</v>
      </c>
    </row>
    <row r="26" spans="1:10" x14ac:dyDescent="0.25">
      <c r="A26" s="1" t="s">
        <v>41</v>
      </c>
      <c r="B26" s="1">
        <v>29.1</v>
      </c>
      <c r="C26" s="1">
        <v>33</v>
      </c>
      <c r="D26" s="1">
        <v>35.4</v>
      </c>
      <c r="E26" s="1">
        <v>31.1</v>
      </c>
      <c r="F26" s="1">
        <v>32.799999999999997</v>
      </c>
      <c r="G26" s="1">
        <v>33.4</v>
      </c>
      <c r="H26" s="1">
        <v>31.3</v>
      </c>
      <c r="I26" s="1">
        <v>29.9</v>
      </c>
      <c r="J26" s="1">
        <v>31.2</v>
      </c>
    </row>
    <row r="27" spans="1:10" x14ac:dyDescent="0.25">
      <c r="A27" s="1" t="s">
        <v>60</v>
      </c>
      <c r="B27" s="1">
        <v>46.3</v>
      </c>
      <c r="C27" s="1" t="s">
        <v>56</v>
      </c>
      <c r="D27" s="1">
        <v>31.7</v>
      </c>
      <c r="E27" s="1">
        <v>46.6</v>
      </c>
      <c r="F27" s="1">
        <v>57.8</v>
      </c>
      <c r="G27" s="1" t="s">
        <v>56</v>
      </c>
      <c r="H27" s="1">
        <v>64.099999999999994</v>
      </c>
      <c r="I27" s="1">
        <v>49</v>
      </c>
      <c r="J27" s="1" t="s">
        <v>56</v>
      </c>
    </row>
    <row r="28" spans="1:10" x14ac:dyDescent="0.25">
      <c r="A28" s="1" t="s">
        <v>61</v>
      </c>
      <c r="B28" s="1">
        <v>46.5</v>
      </c>
      <c r="C28" s="1" t="s">
        <v>56</v>
      </c>
      <c r="D28" s="1">
        <v>45.8</v>
      </c>
      <c r="E28" s="1" t="s">
        <v>56</v>
      </c>
      <c r="F28" s="1">
        <v>44.9</v>
      </c>
      <c r="G28" s="1">
        <v>45.7</v>
      </c>
      <c r="H28" s="1">
        <v>46.7</v>
      </c>
      <c r="I28" s="1">
        <v>48</v>
      </c>
      <c r="J28" s="1">
        <v>47</v>
      </c>
    </row>
    <row r="29" spans="1:10" x14ac:dyDescent="0.25">
      <c r="A29" s="1" t="s">
        <v>42</v>
      </c>
      <c r="B29" s="1">
        <v>55.8</v>
      </c>
      <c r="C29" s="1">
        <v>51.3</v>
      </c>
      <c r="D29" s="1">
        <v>47.2</v>
      </c>
      <c r="E29" s="1">
        <v>45.2</v>
      </c>
      <c r="F29" s="1">
        <v>41.8</v>
      </c>
      <c r="G29" s="1">
        <v>38.9</v>
      </c>
      <c r="H29" s="1">
        <v>38.299999999999997</v>
      </c>
      <c r="I29" s="1">
        <v>35.4</v>
      </c>
      <c r="J29" s="1">
        <v>38.799999999999997</v>
      </c>
    </row>
    <row r="30" spans="1:10" x14ac:dyDescent="0.25">
      <c r="A30" s="1" t="s">
        <v>43</v>
      </c>
      <c r="B30" s="1">
        <v>41.8</v>
      </c>
      <c r="C30" s="1">
        <v>43.1</v>
      </c>
      <c r="D30" s="1">
        <v>46.4</v>
      </c>
      <c r="E30" s="1">
        <v>47.1</v>
      </c>
      <c r="F30" s="1">
        <v>44.3</v>
      </c>
      <c r="G30" s="1">
        <v>42.6</v>
      </c>
      <c r="H30" s="1">
        <v>41</v>
      </c>
      <c r="I30" s="1">
        <v>40.6</v>
      </c>
      <c r="J30" s="1">
        <v>40.200000000000003</v>
      </c>
    </row>
    <row r="31" spans="1:10" x14ac:dyDescent="0.25">
      <c r="A31" s="1" t="s">
        <v>44</v>
      </c>
      <c r="B31" s="1">
        <v>35.1</v>
      </c>
      <c r="C31" s="1">
        <v>35.4</v>
      </c>
      <c r="D31" s="1">
        <v>35.299999999999997</v>
      </c>
      <c r="E31" s="1">
        <v>34.6</v>
      </c>
      <c r="F31" s="1" t="s">
        <v>56</v>
      </c>
      <c r="G31" s="1">
        <v>32.4</v>
      </c>
      <c r="H31" s="1">
        <v>32.5</v>
      </c>
      <c r="I31" s="1">
        <v>31.5</v>
      </c>
      <c r="J31" s="1">
        <v>31.4</v>
      </c>
    </row>
    <row r="32" spans="1:10" x14ac:dyDescent="0.25">
      <c r="A32" s="1" t="s">
        <v>62</v>
      </c>
      <c r="B32" s="1" t="s">
        <v>56</v>
      </c>
      <c r="C32" s="1" t="s">
        <v>56</v>
      </c>
      <c r="D32" s="1" t="s">
        <v>56</v>
      </c>
      <c r="E32" s="1" t="s">
        <v>56</v>
      </c>
      <c r="F32" s="1">
        <v>52.9</v>
      </c>
      <c r="G32" s="1">
        <v>46.8</v>
      </c>
      <c r="H32" s="1">
        <v>46.6</v>
      </c>
      <c r="I32" s="1">
        <v>45.2</v>
      </c>
      <c r="J32" s="1">
        <v>49.3</v>
      </c>
    </row>
    <row r="33" spans="1:10" x14ac:dyDescent="0.25">
      <c r="A33" s="1" t="s">
        <v>45</v>
      </c>
      <c r="B33" s="1">
        <v>27.5</v>
      </c>
      <c r="C33" s="1" t="s">
        <v>56</v>
      </c>
      <c r="D33" s="1">
        <v>28.3</v>
      </c>
      <c r="E33" s="1" t="s">
        <v>56</v>
      </c>
      <c r="F33" s="1" t="s">
        <v>56</v>
      </c>
      <c r="G33" s="1" t="s">
        <v>56</v>
      </c>
      <c r="H33" s="1">
        <v>25</v>
      </c>
      <c r="I33" s="1" t="s">
        <v>56</v>
      </c>
      <c r="J33" s="1">
        <v>24.2</v>
      </c>
    </row>
    <row r="34" spans="1:10" x14ac:dyDescent="0.25">
      <c r="A34" s="1" t="s">
        <v>46</v>
      </c>
      <c r="B34" s="1">
        <v>49.1</v>
      </c>
      <c r="C34" s="1">
        <v>49.9</v>
      </c>
      <c r="D34" s="1">
        <v>52.3</v>
      </c>
      <c r="E34" s="1">
        <v>48.5</v>
      </c>
      <c r="F34" s="1">
        <v>41.7</v>
      </c>
      <c r="G34" s="1">
        <v>39.6</v>
      </c>
      <c r="H34" s="1">
        <v>35.9</v>
      </c>
      <c r="I34" s="1">
        <v>33.299999999999997</v>
      </c>
      <c r="J34" s="1">
        <v>34.4</v>
      </c>
    </row>
    <row r="35" spans="1:10" x14ac:dyDescent="0.25">
      <c r="A35" s="1" t="s">
        <v>47</v>
      </c>
      <c r="B35" s="1">
        <v>29.9</v>
      </c>
      <c r="C35" s="1">
        <v>29.2</v>
      </c>
      <c r="D35" s="1">
        <v>29.1</v>
      </c>
      <c r="E35" s="1">
        <v>28.7</v>
      </c>
      <c r="F35" s="1">
        <v>27.9</v>
      </c>
      <c r="G35" s="1">
        <v>28.5</v>
      </c>
      <c r="H35" s="1">
        <v>27.7</v>
      </c>
      <c r="I35" s="1">
        <v>27.8</v>
      </c>
      <c r="J35" s="1">
        <v>27.8</v>
      </c>
    </row>
    <row r="36" spans="1:10" x14ac:dyDescent="0.25">
      <c r="A36" s="1" t="s">
        <v>63</v>
      </c>
      <c r="B36" s="1">
        <v>63.4</v>
      </c>
      <c r="C36" s="1">
        <v>51.3</v>
      </c>
      <c r="D36" s="1">
        <v>59.5</v>
      </c>
      <c r="E36" s="1">
        <v>53.5</v>
      </c>
      <c r="F36" s="1">
        <v>50.6</v>
      </c>
      <c r="G36" s="1">
        <v>45.6</v>
      </c>
      <c r="H36" s="1">
        <v>46.6</v>
      </c>
      <c r="I36" s="1">
        <v>43.1</v>
      </c>
      <c r="J36" s="1">
        <v>45.9</v>
      </c>
    </row>
    <row r="37" spans="1:10" x14ac:dyDescent="0.25">
      <c r="A37" s="1" t="s">
        <v>48</v>
      </c>
      <c r="B37" s="1">
        <v>49.8</v>
      </c>
      <c r="C37" s="1">
        <v>41.6</v>
      </c>
      <c r="D37" s="1">
        <v>38.9</v>
      </c>
      <c r="E37" s="1">
        <v>41.4</v>
      </c>
      <c r="F37" s="1">
        <v>31.9</v>
      </c>
      <c r="G37" s="1">
        <v>41</v>
      </c>
      <c r="H37" s="1">
        <v>35.5</v>
      </c>
      <c r="I37" s="1">
        <v>38</v>
      </c>
      <c r="J37" s="1">
        <v>40.5</v>
      </c>
    </row>
    <row r="38" spans="1:10" x14ac:dyDescent="0.25">
      <c r="A38" s="1" t="s">
        <v>49</v>
      </c>
      <c r="B38" s="1">
        <v>31.5</v>
      </c>
      <c r="C38" s="1">
        <v>28.7</v>
      </c>
      <c r="D38" s="1">
        <v>26.9</v>
      </c>
      <c r="E38" s="1">
        <v>21.8</v>
      </c>
      <c r="F38" s="1">
        <v>19.899999999999999</v>
      </c>
      <c r="G38" s="1">
        <v>20.2</v>
      </c>
      <c r="H38" s="1">
        <v>22.9</v>
      </c>
      <c r="I38" s="1">
        <v>23.7</v>
      </c>
      <c r="J38" s="1">
        <v>24.7</v>
      </c>
    </row>
    <row r="39" spans="1:10" x14ac:dyDescent="0.25">
      <c r="A39" s="1" t="s">
        <v>50</v>
      </c>
      <c r="B39" s="1">
        <v>25</v>
      </c>
      <c r="C39" s="1">
        <v>26.7</v>
      </c>
      <c r="D39" s="1">
        <v>26</v>
      </c>
      <c r="E39" s="1">
        <v>27.5</v>
      </c>
      <c r="F39" s="1">
        <v>28.9</v>
      </c>
      <c r="G39" s="1">
        <v>28.9</v>
      </c>
      <c r="H39" s="1">
        <v>29</v>
      </c>
      <c r="I39" s="1">
        <v>28.3</v>
      </c>
      <c r="J39" s="1">
        <v>27.8</v>
      </c>
    </row>
    <row r="40" spans="1:10" x14ac:dyDescent="0.25">
      <c r="A40" s="1" t="s">
        <v>51</v>
      </c>
      <c r="B40" s="1">
        <v>30.5</v>
      </c>
      <c r="C40" s="1">
        <v>28.7</v>
      </c>
      <c r="D40" s="1">
        <v>29.1</v>
      </c>
      <c r="E40" s="1">
        <v>28.4</v>
      </c>
      <c r="F40" s="1">
        <v>27.7</v>
      </c>
      <c r="G40" s="1">
        <v>26.3</v>
      </c>
      <c r="H40" s="1">
        <v>26</v>
      </c>
      <c r="I40" s="1">
        <v>25.9</v>
      </c>
      <c r="J40" s="1" t="s">
        <v>56</v>
      </c>
    </row>
    <row r="41" spans="1:10" x14ac:dyDescent="0.25">
      <c r="A41" s="1" t="s">
        <v>64</v>
      </c>
      <c r="B41" s="1" t="s">
        <v>56</v>
      </c>
      <c r="C41" s="1">
        <v>25.4</v>
      </c>
      <c r="D41" s="1" t="s">
        <v>56</v>
      </c>
      <c r="E41" s="1" t="s">
        <v>56</v>
      </c>
      <c r="F41" s="1">
        <v>27.1</v>
      </c>
      <c r="G41" s="1" t="s">
        <v>56</v>
      </c>
      <c r="H41" s="1">
        <v>27.7</v>
      </c>
      <c r="I41" s="1" t="s">
        <v>56</v>
      </c>
      <c r="J41" s="1">
        <v>27.4</v>
      </c>
    </row>
    <row r="42" spans="1:10" x14ac:dyDescent="0.25">
      <c r="A42" s="1" t="s">
        <v>52</v>
      </c>
      <c r="B42" s="1">
        <v>28.2</v>
      </c>
      <c r="C42" s="1">
        <v>29.2</v>
      </c>
      <c r="D42" s="1">
        <v>29.9</v>
      </c>
      <c r="E42" s="1" t="s">
        <v>56</v>
      </c>
      <c r="F42" s="1">
        <v>30.2</v>
      </c>
      <c r="G42" s="1" t="s">
        <v>56</v>
      </c>
      <c r="H42" s="1">
        <v>28.3</v>
      </c>
      <c r="I42" s="1" t="s">
        <v>56</v>
      </c>
      <c r="J42" s="1">
        <v>28.7</v>
      </c>
    </row>
    <row r="43" spans="1:10" x14ac:dyDescent="0.25">
      <c r="A43" s="1" t="s">
        <v>53</v>
      </c>
      <c r="B43" s="1">
        <v>41.7</v>
      </c>
      <c r="C43" s="1">
        <v>36.799999999999997</v>
      </c>
      <c r="D43" s="1">
        <v>34.700000000000003</v>
      </c>
      <c r="E43" s="1">
        <v>32.9</v>
      </c>
      <c r="F43" s="1">
        <v>32.200000000000003</v>
      </c>
      <c r="G43" s="1">
        <v>35.6</v>
      </c>
      <c r="H43" s="1">
        <v>34.6</v>
      </c>
      <c r="I43" s="1">
        <v>34.1</v>
      </c>
      <c r="J43" s="1">
        <v>33.700000000000003</v>
      </c>
    </row>
    <row r="44" spans="1:10" x14ac:dyDescent="0.25">
      <c r="A44" s="1" t="s">
        <v>65</v>
      </c>
      <c r="B44" s="1">
        <v>29.2</v>
      </c>
      <c r="C44" s="1">
        <v>28.2</v>
      </c>
      <c r="D44" s="1">
        <v>26.6</v>
      </c>
      <c r="E44" s="1">
        <v>26.3</v>
      </c>
      <c r="F44" s="1">
        <v>27.6</v>
      </c>
      <c r="G44" s="1">
        <v>35.1</v>
      </c>
      <c r="H44" s="1">
        <v>33.6</v>
      </c>
      <c r="I44" s="1">
        <v>32.299999999999997</v>
      </c>
      <c r="J44" s="1">
        <v>29.4</v>
      </c>
    </row>
    <row r="45" spans="1:10" x14ac:dyDescent="0.25">
      <c r="A45" s="1" t="s">
        <v>54</v>
      </c>
      <c r="B45" s="1">
        <v>38.1</v>
      </c>
      <c r="C45" s="1">
        <v>36.9</v>
      </c>
      <c r="D45" s="1">
        <v>35.9</v>
      </c>
      <c r="E45" s="1">
        <v>33.5</v>
      </c>
      <c r="F45" s="1">
        <v>34.6</v>
      </c>
      <c r="G45" s="1">
        <v>26.2</v>
      </c>
      <c r="H45" s="1">
        <v>31.9</v>
      </c>
      <c r="I45" s="1">
        <v>32.299999999999997</v>
      </c>
      <c r="J45" s="1">
        <v>33.299999999999997</v>
      </c>
    </row>
    <row r="46" spans="1:10" x14ac:dyDescent="0.25">
      <c r="A46" s="1" t="s">
        <v>66</v>
      </c>
      <c r="B46" s="1">
        <v>31.3</v>
      </c>
      <c r="C46" s="1">
        <v>29.6</v>
      </c>
      <c r="D46" s="1">
        <v>27.5</v>
      </c>
      <c r="E46" s="1">
        <v>25.9</v>
      </c>
      <c r="F46" s="1">
        <v>25.2</v>
      </c>
      <c r="G46" s="1">
        <v>23.4</v>
      </c>
      <c r="H46" s="1">
        <v>22.9</v>
      </c>
      <c r="I46" s="1">
        <v>22.3</v>
      </c>
      <c r="J46" s="1" t="s">
        <v>56</v>
      </c>
    </row>
    <row r="47" spans="1:10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</row>
    <row r="48" spans="1:10" x14ac:dyDescent="0.25">
      <c r="A48" s="83" t="s">
        <v>67</v>
      </c>
      <c r="B48" s="83"/>
      <c r="C48" s="83"/>
      <c r="D48" s="83"/>
      <c r="E48" s="83"/>
      <c r="F48" s="83"/>
      <c r="G48" s="83"/>
      <c r="H48" s="83"/>
      <c r="I48" s="83"/>
      <c r="J48" s="83"/>
    </row>
    <row r="50" spans="1:5" x14ac:dyDescent="0.25">
      <c r="A50" s="27" t="s">
        <v>138</v>
      </c>
    </row>
    <row r="51" spans="1:5" x14ac:dyDescent="0.25">
      <c r="A51" s="27" t="s">
        <v>114</v>
      </c>
    </row>
    <row r="52" spans="1:5" x14ac:dyDescent="0.25">
      <c r="A52" s="94" t="s">
        <v>55</v>
      </c>
      <c r="B52" s="94"/>
      <c r="C52" s="94"/>
      <c r="D52" s="94"/>
      <c r="E52" s="94"/>
    </row>
  </sheetData>
  <autoFilter ref="A2:J2" xr:uid="{87DF0615-78FA-42B9-9DAD-119532F498E3}">
    <sortState xmlns:xlrd2="http://schemas.microsoft.com/office/spreadsheetml/2017/richdata2" ref="A3:J46">
      <sortCondition ref="A2"/>
    </sortState>
  </autoFilter>
  <mergeCells count="1">
    <mergeCell ref="A52:E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B0F9-89B5-48EB-B964-F6D06A2BFA9D}">
  <dimension ref="A1:D39"/>
  <sheetViews>
    <sheetView workbookViewId="0">
      <selection activeCell="A36" sqref="A36:A40"/>
    </sheetView>
  </sheetViews>
  <sheetFormatPr defaultRowHeight="15" x14ac:dyDescent="0.25"/>
  <cols>
    <col min="1" max="1" width="22.140625" customWidth="1"/>
  </cols>
  <sheetData>
    <row r="1" spans="1:4" x14ac:dyDescent="0.25">
      <c r="A1" s="31" t="s">
        <v>121</v>
      </c>
      <c r="C1" s="14"/>
    </row>
    <row r="2" spans="1:4" ht="30" x14ac:dyDescent="0.25">
      <c r="A2" s="79" t="s">
        <v>115</v>
      </c>
      <c r="B2" s="79" t="s">
        <v>116</v>
      </c>
      <c r="C2" s="79" t="s">
        <v>117</v>
      </c>
      <c r="D2" s="79" t="s">
        <v>6</v>
      </c>
    </row>
    <row r="3" spans="1:4" x14ac:dyDescent="0.25">
      <c r="A3" s="1" t="s">
        <v>26</v>
      </c>
      <c r="B3" s="1">
        <v>0.92999999999999994</v>
      </c>
      <c r="C3" s="1">
        <v>2.59</v>
      </c>
      <c r="D3" s="1">
        <v>3.5199999999999996</v>
      </c>
    </row>
    <row r="4" spans="1:4" x14ac:dyDescent="0.25">
      <c r="A4" s="1" t="s">
        <v>45</v>
      </c>
      <c r="B4" s="1">
        <v>0.98</v>
      </c>
      <c r="C4" s="1">
        <v>2.5299999999999998</v>
      </c>
      <c r="D4" s="1">
        <v>3.51</v>
      </c>
    </row>
    <row r="5" spans="1:4" x14ac:dyDescent="0.25">
      <c r="A5" s="1" t="s">
        <v>25</v>
      </c>
      <c r="B5" s="1">
        <v>0.97</v>
      </c>
      <c r="C5" s="1">
        <v>2.25</v>
      </c>
      <c r="D5" s="1">
        <v>3.2199999999999998</v>
      </c>
    </row>
    <row r="6" spans="1:4" x14ac:dyDescent="0.25">
      <c r="A6" s="1" t="s">
        <v>47</v>
      </c>
      <c r="B6" s="1">
        <v>1.02</v>
      </c>
      <c r="C6" s="1">
        <v>2.11</v>
      </c>
      <c r="D6" s="1">
        <v>3.13</v>
      </c>
    </row>
    <row r="7" spans="1:4" x14ac:dyDescent="0.25">
      <c r="A7" s="1" t="s">
        <v>52</v>
      </c>
      <c r="B7" s="1">
        <v>1.1800000000000002</v>
      </c>
      <c r="C7" s="1">
        <v>1.85</v>
      </c>
      <c r="D7" s="1">
        <v>3.0300000000000002</v>
      </c>
    </row>
    <row r="8" spans="1:4" x14ac:dyDescent="0.25">
      <c r="A8" s="1" t="s">
        <v>50</v>
      </c>
      <c r="B8" s="1">
        <v>0.94</v>
      </c>
      <c r="C8" s="1">
        <v>1.99</v>
      </c>
      <c r="D8" s="1">
        <v>2.9299999999999997</v>
      </c>
    </row>
    <row r="9" spans="1:4" x14ac:dyDescent="0.25">
      <c r="A9" s="1" t="s">
        <v>57</v>
      </c>
      <c r="B9" s="1">
        <v>0.78999999999999992</v>
      </c>
      <c r="C9" s="1">
        <v>1.68</v>
      </c>
      <c r="D9" s="1">
        <v>2.4699999999999998</v>
      </c>
    </row>
    <row r="10" spans="1:4" x14ac:dyDescent="0.25">
      <c r="A10" s="30" t="s">
        <v>120</v>
      </c>
      <c r="B10" s="82">
        <v>0.81351761942454126</v>
      </c>
      <c r="C10" s="82">
        <v>1.6333911687396854</v>
      </c>
      <c r="D10" s="82">
        <v>2.4469088637389889</v>
      </c>
    </row>
    <row r="11" spans="1:4" x14ac:dyDescent="0.25">
      <c r="A11" s="30" t="s">
        <v>68</v>
      </c>
      <c r="B11" s="30">
        <v>0.79</v>
      </c>
      <c r="C11" s="30">
        <v>1.57</v>
      </c>
      <c r="D11" s="30">
        <v>2.3600000000000003</v>
      </c>
    </row>
    <row r="12" spans="1:4" x14ac:dyDescent="0.25">
      <c r="A12" s="1" t="s">
        <v>44</v>
      </c>
      <c r="B12" s="1">
        <v>0.76</v>
      </c>
      <c r="C12" s="1">
        <v>1.6</v>
      </c>
      <c r="D12" s="1">
        <v>2.3600000000000003</v>
      </c>
    </row>
    <row r="13" spans="1:4" x14ac:dyDescent="0.25">
      <c r="A13" s="30" t="s">
        <v>119</v>
      </c>
      <c r="B13" s="30">
        <v>0.78</v>
      </c>
      <c r="C13" s="30">
        <v>1.54</v>
      </c>
      <c r="D13" s="30">
        <v>2.3200000000000003</v>
      </c>
    </row>
    <row r="14" spans="1:4" x14ac:dyDescent="0.25">
      <c r="A14" s="1" t="s">
        <v>61</v>
      </c>
      <c r="B14" s="1">
        <v>1.06</v>
      </c>
      <c r="C14" s="1">
        <v>1.24</v>
      </c>
      <c r="D14" s="1">
        <v>2.2999999999999998</v>
      </c>
    </row>
    <row r="15" spans="1:4" x14ac:dyDescent="0.25">
      <c r="A15" s="1" t="s">
        <v>32</v>
      </c>
      <c r="B15" s="1">
        <v>0.75</v>
      </c>
      <c r="C15" s="1">
        <v>1.54</v>
      </c>
      <c r="D15" s="1">
        <v>2.29</v>
      </c>
    </row>
    <row r="16" spans="1:4" x14ac:dyDescent="0.25">
      <c r="A16" s="1" t="s">
        <v>49</v>
      </c>
      <c r="B16" s="1">
        <v>0.56000000000000005</v>
      </c>
      <c r="C16" s="1">
        <v>1.59</v>
      </c>
      <c r="D16" s="1">
        <v>2.1500000000000004</v>
      </c>
    </row>
    <row r="17" spans="1:4" x14ac:dyDescent="0.25">
      <c r="A17" s="1" t="s">
        <v>53</v>
      </c>
      <c r="B17" s="1">
        <v>0.77</v>
      </c>
      <c r="C17" s="1">
        <v>1.22</v>
      </c>
      <c r="D17" s="1">
        <v>1.99</v>
      </c>
    </row>
    <row r="18" spans="1:4" x14ac:dyDescent="0.25">
      <c r="A18" s="30" t="s">
        <v>28</v>
      </c>
      <c r="B18" s="30">
        <v>0.78</v>
      </c>
      <c r="C18" s="30">
        <v>1.01</v>
      </c>
      <c r="D18" s="30">
        <v>1.79</v>
      </c>
    </row>
    <row r="19" spans="1:4" x14ac:dyDescent="0.25">
      <c r="A19" s="1" t="s">
        <v>54</v>
      </c>
      <c r="B19" s="1">
        <v>0.37</v>
      </c>
      <c r="C19" s="1">
        <v>1.24</v>
      </c>
      <c r="D19" s="1">
        <v>1.6099999999999999</v>
      </c>
    </row>
    <row r="20" spans="1:4" x14ac:dyDescent="0.25">
      <c r="A20" s="1" t="s">
        <v>43</v>
      </c>
      <c r="B20" s="1">
        <v>0.65999999999999992</v>
      </c>
      <c r="C20" s="1">
        <v>0.92</v>
      </c>
      <c r="D20" s="1">
        <v>1.58</v>
      </c>
    </row>
    <row r="21" spans="1:4" x14ac:dyDescent="0.25">
      <c r="A21" s="1" t="s">
        <v>35</v>
      </c>
      <c r="B21" s="1">
        <v>0.56000000000000005</v>
      </c>
      <c r="C21" s="1">
        <v>0.97</v>
      </c>
      <c r="D21" s="1">
        <v>1.53</v>
      </c>
    </row>
    <row r="22" spans="1:4" x14ac:dyDescent="0.25">
      <c r="A22" s="1" t="s">
        <v>36</v>
      </c>
      <c r="B22" s="1">
        <v>0.79</v>
      </c>
      <c r="C22" s="1">
        <v>0.7</v>
      </c>
      <c r="D22" s="1">
        <v>1.49</v>
      </c>
    </row>
    <row r="23" spans="1:4" x14ac:dyDescent="0.25">
      <c r="A23" s="1" t="s">
        <v>31</v>
      </c>
      <c r="B23" s="1">
        <v>0.62</v>
      </c>
      <c r="C23" s="1">
        <v>0.78</v>
      </c>
      <c r="D23" s="1">
        <v>1.4</v>
      </c>
    </row>
    <row r="24" spans="1:4" x14ac:dyDescent="0.25">
      <c r="A24" s="1" t="s">
        <v>42</v>
      </c>
      <c r="B24" s="1">
        <v>0.52</v>
      </c>
      <c r="C24" s="1">
        <v>0.88</v>
      </c>
      <c r="D24" s="1">
        <v>1.4</v>
      </c>
    </row>
    <row r="25" spans="1:4" x14ac:dyDescent="0.25">
      <c r="A25" s="30" t="s">
        <v>118</v>
      </c>
      <c r="B25" s="82">
        <v>0.48297836129902488</v>
      </c>
      <c r="C25" s="82">
        <v>0.81636766147162443</v>
      </c>
      <c r="D25" s="82">
        <v>1.3003326234476098</v>
      </c>
    </row>
    <row r="26" spans="1:4" x14ac:dyDescent="0.25">
      <c r="A26" s="1" t="s">
        <v>33</v>
      </c>
      <c r="B26" s="1">
        <v>0.65999999999999992</v>
      </c>
      <c r="C26" s="1">
        <v>0.61</v>
      </c>
      <c r="D26" s="1">
        <v>1.27</v>
      </c>
    </row>
    <row r="27" spans="1:4" x14ac:dyDescent="0.25">
      <c r="A27" s="1" t="s">
        <v>34</v>
      </c>
      <c r="B27" s="1">
        <v>0.32</v>
      </c>
      <c r="C27" s="1">
        <v>0.91</v>
      </c>
      <c r="D27" s="1">
        <v>1.23</v>
      </c>
    </row>
    <row r="28" spans="1:4" x14ac:dyDescent="0.25">
      <c r="A28" s="1" t="s">
        <v>38</v>
      </c>
      <c r="B28" s="1">
        <v>0.61</v>
      </c>
      <c r="C28" s="1">
        <v>0.56000000000000005</v>
      </c>
      <c r="D28" s="1">
        <v>1.17</v>
      </c>
    </row>
    <row r="29" spans="1:4" x14ac:dyDescent="0.25">
      <c r="A29" s="1" t="s">
        <v>39</v>
      </c>
      <c r="B29" s="1">
        <v>0.52</v>
      </c>
      <c r="C29" s="1">
        <v>0.61</v>
      </c>
      <c r="D29" s="1">
        <v>1.1299999999999999</v>
      </c>
    </row>
    <row r="30" spans="1:4" x14ac:dyDescent="0.25">
      <c r="A30" s="1" t="s">
        <v>48</v>
      </c>
      <c r="B30" s="1">
        <v>0.42</v>
      </c>
      <c r="C30" s="1">
        <v>0.5</v>
      </c>
      <c r="D30" s="1">
        <v>0.91999999999999993</v>
      </c>
    </row>
    <row r="31" spans="1:4" x14ac:dyDescent="0.25">
      <c r="A31" s="1" t="s">
        <v>27</v>
      </c>
      <c r="B31" s="1">
        <v>0.27</v>
      </c>
      <c r="C31" s="1">
        <v>0.59</v>
      </c>
      <c r="D31" s="1">
        <v>0.86</v>
      </c>
    </row>
    <row r="32" spans="1:4" x14ac:dyDescent="0.25">
      <c r="A32" s="1" t="s">
        <v>37</v>
      </c>
      <c r="B32" s="1">
        <v>0.37</v>
      </c>
      <c r="C32" s="1">
        <v>0.48</v>
      </c>
      <c r="D32" s="1">
        <v>0.85</v>
      </c>
    </row>
    <row r="33" spans="1:4" x14ac:dyDescent="0.25">
      <c r="A33" s="1" t="s">
        <v>40</v>
      </c>
      <c r="B33" s="1">
        <v>0.49</v>
      </c>
      <c r="C33" s="1">
        <v>0.21</v>
      </c>
      <c r="D33" s="1">
        <v>0.7</v>
      </c>
    </row>
    <row r="34" spans="1:4" x14ac:dyDescent="0.25">
      <c r="A34" s="1" t="s">
        <v>41</v>
      </c>
      <c r="B34" s="1">
        <v>0.24</v>
      </c>
      <c r="C34" s="1">
        <v>0.42</v>
      </c>
      <c r="D34" s="1">
        <v>0.65999999999999992</v>
      </c>
    </row>
    <row r="35" spans="1:4" x14ac:dyDescent="0.25">
      <c r="A35" s="1" t="s">
        <v>46</v>
      </c>
      <c r="B35" s="1">
        <v>0.19</v>
      </c>
      <c r="C35" s="1">
        <v>0.28000000000000003</v>
      </c>
      <c r="D35" s="1">
        <v>0.47000000000000003</v>
      </c>
    </row>
    <row r="37" spans="1:4" x14ac:dyDescent="0.25">
      <c r="A37" s="33" t="s">
        <v>142</v>
      </c>
    </row>
    <row r="38" spans="1:4" x14ac:dyDescent="0.25">
      <c r="A38" s="33" t="s">
        <v>114</v>
      </c>
    </row>
    <row r="39" spans="1:4" x14ac:dyDescent="0.25">
      <c r="A39" s="78" t="s">
        <v>55</v>
      </c>
    </row>
  </sheetData>
  <autoFilter ref="A2:D2" xr:uid="{47B4B913-6624-49A0-99EB-0C7F699069A4}">
    <sortState xmlns:xlrd2="http://schemas.microsoft.com/office/spreadsheetml/2017/richdata2" ref="A3:D35">
      <sortCondition descending="1" ref="D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D888-D2B5-4A08-881B-F1DC92C16896}">
  <dimension ref="A1:J21"/>
  <sheetViews>
    <sheetView workbookViewId="0">
      <selection activeCell="E22" sqref="E22"/>
    </sheetView>
  </sheetViews>
  <sheetFormatPr defaultRowHeight="15" x14ac:dyDescent="0.25"/>
  <cols>
    <col min="2" max="2" width="17" customWidth="1"/>
    <col min="3" max="3" width="18.28515625" customWidth="1"/>
    <col min="4" max="4" width="11.28515625" customWidth="1"/>
    <col min="5" max="5" width="13" customWidth="1"/>
    <col min="6" max="6" width="15.28515625" customWidth="1"/>
    <col min="8" max="8" width="10.5703125" customWidth="1"/>
    <col min="9" max="9" width="13.28515625" customWidth="1"/>
  </cols>
  <sheetData>
    <row r="1" spans="1:10" x14ac:dyDescent="0.25">
      <c r="A1" s="31" t="s">
        <v>154</v>
      </c>
    </row>
    <row r="3" spans="1:10" ht="75" x14ac:dyDescent="0.25">
      <c r="A3" s="79"/>
      <c r="B3" s="79" t="s">
        <v>156</v>
      </c>
      <c r="C3" s="79" t="s">
        <v>151</v>
      </c>
      <c r="D3" s="79" t="s">
        <v>144</v>
      </c>
      <c r="E3" s="79" t="s">
        <v>145</v>
      </c>
      <c r="F3" s="79" t="s">
        <v>146</v>
      </c>
      <c r="G3" s="79" t="s">
        <v>147</v>
      </c>
      <c r="H3" s="79" t="s">
        <v>148</v>
      </c>
      <c r="I3" s="79" t="s">
        <v>151</v>
      </c>
      <c r="J3" s="79" t="s">
        <v>144</v>
      </c>
    </row>
    <row r="4" spans="1:10" x14ac:dyDescent="0.25">
      <c r="A4" s="87" t="s">
        <v>126</v>
      </c>
      <c r="B4" s="9">
        <v>42.4</v>
      </c>
      <c r="C4" s="9">
        <v>9.3000000000000007</v>
      </c>
      <c r="D4" s="9">
        <f>E4-B4-C4</f>
        <v>106.22959999999999</v>
      </c>
      <c r="E4" s="9">
        <v>157.92959999999999</v>
      </c>
      <c r="F4" s="88">
        <v>7.6548174142326737E-3</v>
      </c>
      <c r="G4" s="9">
        <v>20.631399999999999</v>
      </c>
      <c r="H4" s="89">
        <f>B4/E4</f>
        <v>0.26847405426215226</v>
      </c>
      <c r="I4" s="89">
        <f>C4/E4</f>
        <v>5.8886997750896612E-2</v>
      </c>
      <c r="J4" s="89">
        <f>D4/E4</f>
        <v>0.67263894798695112</v>
      </c>
    </row>
    <row r="5" spans="1:10" x14ac:dyDescent="0.25">
      <c r="A5" s="87" t="s">
        <v>127</v>
      </c>
      <c r="B5" s="9">
        <v>37.9</v>
      </c>
      <c r="C5" s="9">
        <v>13.9</v>
      </c>
      <c r="D5" s="9">
        <f t="shared" ref="D5:D10" si="0">E5-B5-C5</f>
        <v>75.155000000000001</v>
      </c>
      <c r="E5" s="9">
        <v>126.955</v>
      </c>
      <c r="F5" s="88">
        <v>5.837575122195706E-3</v>
      </c>
      <c r="G5" s="9">
        <v>21.747900000000001</v>
      </c>
      <c r="H5" s="89">
        <f t="shared" ref="H5:H9" si="1">B5/E5</f>
        <v>0.29853097554251506</v>
      </c>
      <c r="I5" s="89">
        <f t="shared" ref="I5:I9" si="2">C5/E5</f>
        <v>0.10948761372139736</v>
      </c>
      <c r="J5" s="89">
        <f t="shared" ref="J5:J9" si="3">D5/E5</f>
        <v>0.59198141073608757</v>
      </c>
    </row>
    <row r="6" spans="1:10" x14ac:dyDescent="0.25">
      <c r="A6" s="87" t="s">
        <v>128</v>
      </c>
      <c r="B6" s="9">
        <v>39.4</v>
      </c>
      <c r="C6" s="9">
        <v>16.899999999999999</v>
      </c>
      <c r="D6" s="9">
        <f t="shared" si="0"/>
        <v>100.10439999999997</v>
      </c>
      <c r="E6" s="9">
        <v>156.40439999999998</v>
      </c>
      <c r="F6" s="88">
        <v>6.5623489527389901E-3</v>
      </c>
      <c r="G6" s="9">
        <v>23.833600000000001</v>
      </c>
      <c r="H6" s="89">
        <f t="shared" si="1"/>
        <v>0.25191107155553172</v>
      </c>
      <c r="I6" s="89">
        <f t="shared" si="2"/>
        <v>0.10805322612407324</v>
      </c>
      <c r="J6" s="89">
        <f t="shared" si="3"/>
        <v>0.64003570232039497</v>
      </c>
    </row>
    <row r="7" spans="1:10" x14ac:dyDescent="0.25">
      <c r="A7" s="87" t="s">
        <v>129</v>
      </c>
      <c r="B7" s="9">
        <v>40.200000000000003</v>
      </c>
      <c r="C7" s="9">
        <v>26.9</v>
      </c>
      <c r="D7" s="9">
        <f t="shared" si="0"/>
        <v>137.55819999999997</v>
      </c>
      <c r="E7" s="9">
        <v>204.65819999999999</v>
      </c>
      <c r="F7" s="88">
        <v>7.927050047060737E-3</v>
      </c>
      <c r="G7" s="9">
        <v>25.817699999999999</v>
      </c>
      <c r="H7" s="89">
        <f t="shared" si="1"/>
        <v>0.19642506383814576</v>
      </c>
      <c r="I7" s="89">
        <f t="shared" si="2"/>
        <v>0.13143866212055025</v>
      </c>
      <c r="J7" s="89">
        <f t="shared" si="3"/>
        <v>0.67213627404130383</v>
      </c>
    </row>
    <row r="8" spans="1:10" x14ac:dyDescent="0.25">
      <c r="A8" s="87" t="s">
        <v>130</v>
      </c>
      <c r="B8" s="9">
        <v>40.6</v>
      </c>
      <c r="C8" s="9">
        <v>39.1</v>
      </c>
      <c r="D8" s="9">
        <f t="shared" si="0"/>
        <v>126.51100000000002</v>
      </c>
      <c r="E8" s="9">
        <v>206.21100000000001</v>
      </c>
      <c r="F8" s="88">
        <v>7.4357698423859553E-3</v>
      </c>
      <c r="G8" s="9">
        <v>27.732299999999999</v>
      </c>
      <c r="H8" s="89">
        <f t="shared" si="1"/>
        <v>0.19688571414715994</v>
      </c>
      <c r="I8" s="89">
        <f t="shared" si="2"/>
        <v>0.18961161140773286</v>
      </c>
      <c r="J8" s="89">
        <f t="shared" si="3"/>
        <v>0.61350267444510731</v>
      </c>
    </row>
    <row r="9" spans="1:10" x14ac:dyDescent="0.25">
      <c r="A9" s="87" t="s">
        <v>139</v>
      </c>
      <c r="B9" s="9">
        <v>42.7</v>
      </c>
      <c r="C9" s="9">
        <v>42.5</v>
      </c>
      <c r="D9" s="9">
        <f t="shared" si="0"/>
        <v>123.53730000000002</v>
      </c>
      <c r="E9" s="9">
        <v>208.7373</v>
      </c>
      <c r="F9" s="88">
        <v>7.7786916096815664E-3</v>
      </c>
      <c r="G9" s="9">
        <v>26.834499999999998</v>
      </c>
      <c r="H9" s="89">
        <f t="shared" si="1"/>
        <v>0.20456334349443056</v>
      </c>
      <c r="I9" s="89">
        <f t="shared" si="2"/>
        <v>0.20360520137033486</v>
      </c>
      <c r="J9" s="89">
        <f t="shared" si="3"/>
        <v>0.59183145513523461</v>
      </c>
    </row>
    <row r="10" spans="1:10" x14ac:dyDescent="0.25">
      <c r="A10" s="87">
        <v>2021</v>
      </c>
      <c r="B10" s="9">
        <v>46.3</v>
      </c>
      <c r="C10" s="9">
        <v>46.3</v>
      </c>
      <c r="D10" s="9">
        <f>E10-B10-C10</f>
        <v>144</v>
      </c>
      <c r="E10" s="76">
        <v>236.6</v>
      </c>
      <c r="F10" s="88">
        <v>7.7000000000000002E-3</v>
      </c>
      <c r="G10" s="9">
        <v>30.662700000000001</v>
      </c>
      <c r="H10" s="89">
        <f>B10/E10</f>
        <v>0.19568892645815722</v>
      </c>
      <c r="I10" s="89">
        <f>C10/E10</f>
        <v>0.19568892645815722</v>
      </c>
      <c r="J10" s="89">
        <f>D10/E10</f>
        <v>0.60862214708368556</v>
      </c>
    </row>
    <row r="11" spans="1:10" x14ac:dyDescent="0.25">
      <c r="A11" t="s">
        <v>157</v>
      </c>
    </row>
    <row r="12" spans="1:10" x14ac:dyDescent="0.25">
      <c r="A12" s="86"/>
    </row>
    <row r="13" spans="1:10" x14ac:dyDescent="0.25">
      <c r="A13" t="s">
        <v>149</v>
      </c>
      <c r="B13" s="13" t="s">
        <v>155</v>
      </c>
    </row>
    <row r="14" spans="1:10" x14ac:dyDescent="0.25">
      <c r="B14" s="13" t="s">
        <v>150</v>
      </c>
    </row>
    <row r="17" spans="1:1" x14ac:dyDescent="0.25">
      <c r="A17" s="85" t="s">
        <v>55</v>
      </c>
    </row>
    <row r="20" spans="1:1" x14ac:dyDescent="0.25">
      <c r="A20" s="33"/>
    </row>
    <row r="21" spans="1:1" x14ac:dyDescent="0.25">
      <c r="A21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C93A-0064-4FA0-A076-1563CAFDD969}">
  <dimension ref="A1:O40"/>
  <sheetViews>
    <sheetView workbookViewId="0">
      <selection activeCell="H37" sqref="H37"/>
    </sheetView>
  </sheetViews>
  <sheetFormatPr defaultRowHeight="15" x14ac:dyDescent="0.25"/>
  <sheetData>
    <row r="1" spans="1:15" x14ac:dyDescent="0.25">
      <c r="A1" s="4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5" x14ac:dyDescent="0.25">
      <c r="A2" s="6"/>
      <c r="B2" s="96">
        <v>2016</v>
      </c>
      <c r="C2" s="96"/>
      <c r="D2" s="96">
        <v>2017</v>
      </c>
      <c r="E2" s="96"/>
      <c r="F2" s="96">
        <v>2018</v>
      </c>
      <c r="G2" s="96"/>
      <c r="H2" s="96">
        <v>2019</v>
      </c>
      <c r="I2" s="96"/>
      <c r="J2" s="96">
        <v>2020</v>
      </c>
      <c r="K2" s="96"/>
      <c r="L2" s="96">
        <v>2021</v>
      </c>
      <c r="M2" s="96"/>
      <c r="N2" s="96">
        <v>2022</v>
      </c>
      <c r="O2" s="96"/>
    </row>
    <row r="3" spans="1:15" x14ac:dyDescent="0.25">
      <c r="A3" s="7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  <c r="L3" s="1" t="s">
        <v>7</v>
      </c>
      <c r="M3" s="1" t="s">
        <v>8</v>
      </c>
      <c r="N3" s="1" t="s">
        <v>7</v>
      </c>
      <c r="O3" s="1" t="s">
        <v>8</v>
      </c>
    </row>
    <row r="4" spans="1:15" x14ac:dyDescent="0.25">
      <c r="A4" s="1" t="s">
        <v>0</v>
      </c>
      <c r="B4" s="8">
        <f>C4/C8</f>
        <v>0.28755690440060694</v>
      </c>
      <c r="C4" s="1">
        <v>37.9</v>
      </c>
      <c r="D4" s="8">
        <f>E4/E8</f>
        <v>0.28991905813097868</v>
      </c>
      <c r="E4" s="1">
        <v>39.4</v>
      </c>
      <c r="F4" s="8">
        <v>0.26622516556291392</v>
      </c>
      <c r="G4" s="1">
        <v>40.200000000000003</v>
      </c>
      <c r="H4" s="8">
        <f>I4/I8</f>
        <v>0.23742690058479532</v>
      </c>
      <c r="I4" s="9">
        <v>40.6</v>
      </c>
      <c r="J4" s="8">
        <f>K4/K8</f>
        <v>0.24399999999999997</v>
      </c>
      <c r="K4" s="9">
        <f>42.3+0.4</f>
        <v>42.699999999999996</v>
      </c>
      <c r="L4" s="8">
        <f>M4/M8</f>
        <v>0.22838684223504463</v>
      </c>
      <c r="M4" s="9">
        <v>46.31</v>
      </c>
      <c r="N4" s="8">
        <f>O4/O8</f>
        <v>0.23915329401545282</v>
      </c>
      <c r="O4" s="9">
        <v>52.31</v>
      </c>
    </row>
    <row r="5" spans="1:15" x14ac:dyDescent="0.25">
      <c r="A5" s="1" t="s">
        <v>1</v>
      </c>
      <c r="B5" s="8">
        <f>C5/C8</f>
        <v>0.1054628224582701</v>
      </c>
      <c r="C5" s="1">
        <v>13.9</v>
      </c>
      <c r="D5" s="8">
        <f>E5/E8</f>
        <v>0.1243561442236939</v>
      </c>
      <c r="E5" s="1">
        <v>16.899999999999999</v>
      </c>
      <c r="F5" s="8">
        <v>0.17814569536423841</v>
      </c>
      <c r="G5" s="1">
        <v>26.9</v>
      </c>
      <c r="H5" s="8">
        <f>I5/I8</f>
        <v>0.22865497076023392</v>
      </c>
      <c r="I5" s="9">
        <v>39.1</v>
      </c>
      <c r="J5" s="8">
        <f>K5/K8</f>
        <v>0.24285714285714285</v>
      </c>
      <c r="K5" s="9">
        <v>42.5</v>
      </c>
      <c r="L5" s="8">
        <f>M5/M8</f>
        <v>0.22838684223504463</v>
      </c>
      <c r="M5" s="9">
        <v>46.31</v>
      </c>
      <c r="N5" s="8">
        <f>O5/O8</f>
        <v>0.23915329401545282</v>
      </c>
      <c r="O5" s="9">
        <v>52.31</v>
      </c>
    </row>
    <row r="6" spans="1:15" x14ac:dyDescent="0.25">
      <c r="A6" s="1" t="s">
        <v>2</v>
      </c>
      <c r="B6" s="8">
        <f>C6/C8</f>
        <v>0.48254931714719268</v>
      </c>
      <c r="C6" s="1">
        <v>63.6</v>
      </c>
      <c r="D6" s="8">
        <f>E6/E8</f>
        <v>0.4665194996320825</v>
      </c>
      <c r="E6" s="1">
        <v>63.4</v>
      </c>
      <c r="F6" s="8">
        <v>0.4152317880794702</v>
      </c>
      <c r="G6" s="1">
        <v>62.7</v>
      </c>
      <c r="H6" s="8">
        <f>I6/I8</f>
        <v>0.4380116959064328</v>
      </c>
      <c r="I6" s="9">
        <v>74.900000000000006</v>
      </c>
      <c r="J6" s="8">
        <f>K6/K8</f>
        <v>0.4022857142857143</v>
      </c>
      <c r="K6" s="9">
        <v>70.400000000000006</v>
      </c>
      <c r="L6" s="8">
        <f>M6/M8</f>
        <v>0.32756324900133155</v>
      </c>
      <c r="M6" s="9">
        <v>66.42</v>
      </c>
      <c r="N6" s="8">
        <f>O6/O8</f>
        <v>0.26470991633520774</v>
      </c>
      <c r="O6" s="9">
        <v>57.9</v>
      </c>
    </row>
    <row r="7" spans="1:15" x14ac:dyDescent="0.25">
      <c r="A7" s="1" t="s">
        <v>3</v>
      </c>
      <c r="B7" s="8">
        <f>C7/C8</f>
        <v>0.12443095599393017</v>
      </c>
      <c r="C7" s="1">
        <v>16.399999999999999</v>
      </c>
      <c r="D7" s="8">
        <f>E7/E8</f>
        <v>0.11920529801324505</v>
      </c>
      <c r="E7" s="1">
        <v>16.2</v>
      </c>
      <c r="F7" s="8">
        <v>0.14039735099337747</v>
      </c>
      <c r="G7" s="1">
        <v>21.2</v>
      </c>
      <c r="H7" s="8">
        <f>I7/I8</f>
        <v>9.5906432748538051E-2</v>
      </c>
      <c r="I7" s="9">
        <f>I8-I4-I5-I6</f>
        <v>16.400000000000006</v>
      </c>
      <c r="J7" s="8">
        <f>K7/K8</f>
        <v>0.11085714285714286</v>
      </c>
      <c r="K7" s="9">
        <f>20-0.4-0.2</f>
        <v>19.400000000000002</v>
      </c>
      <c r="L7" s="8">
        <f>M7/M8</f>
        <v>0.21566306652857914</v>
      </c>
      <c r="M7" s="9">
        <v>43.73</v>
      </c>
      <c r="N7" s="8">
        <f>O7/O8</f>
        <v>0.25698349563388651</v>
      </c>
      <c r="O7" s="9">
        <v>56.21</v>
      </c>
    </row>
    <row r="8" spans="1:15" x14ac:dyDescent="0.25">
      <c r="A8" s="1" t="s">
        <v>6</v>
      </c>
      <c r="B8" s="10">
        <f>SUM(B4:B7)</f>
        <v>0.99999999999999989</v>
      </c>
      <c r="C8" s="7">
        <f>SUM(C4:C7)</f>
        <v>131.80000000000001</v>
      </c>
      <c r="D8" s="10">
        <f>SUM(D4:D7)</f>
        <v>1</v>
      </c>
      <c r="E8" s="7">
        <f>SUM(E4:E7)</f>
        <v>135.89999999999998</v>
      </c>
      <c r="F8" s="10">
        <f>SUM(F4:F7)</f>
        <v>1</v>
      </c>
      <c r="G8" s="11">
        <v>151</v>
      </c>
      <c r="H8" s="10">
        <f>SUM(H4:H7)</f>
        <v>1</v>
      </c>
      <c r="I8" s="11">
        <v>171</v>
      </c>
      <c r="J8" s="12">
        <f>SUM(J4:J7)</f>
        <v>1</v>
      </c>
      <c r="K8" s="11">
        <f>SUM(K4:K7)</f>
        <v>175</v>
      </c>
      <c r="L8" s="12">
        <f>SUM(L4:L7)</f>
        <v>0.99999999999999989</v>
      </c>
      <c r="M8" s="11">
        <f t="shared" ref="M8:O8" si="0">SUM(M4:M7)</f>
        <v>202.77</v>
      </c>
      <c r="N8" s="12">
        <f>SUM(N4:N7)</f>
        <v>1</v>
      </c>
      <c r="O8" s="11">
        <f t="shared" si="0"/>
        <v>218.73000000000002</v>
      </c>
    </row>
    <row r="10" spans="1:15" x14ac:dyDescent="0.25">
      <c r="A10" s="1" t="s">
        <v>5</v>
      </c>
      <c r="B10" s="1">
        <v>2016</v>
      </c>
      <c r="C10" s="1">
        <v>2017</v>
      </c>
      <c r="D10" s="1">
        <v>2018</v>
      </c>
      <c r="E10" s="1">
        <v>2019</v>
      </c>
      <c r="F10" s="1">
        <v>2020</v>
      </c>
      <c r="G10" s="1">
        <v>2021</v>
      </c>
      <c r="H10" s="1">
        <v>2022</v>
      </c>
    </row>
    <row r="11" spans="1:15" x14ac:dyDescent="0.25">
      <c r="A11" s="2" t="s">
        <v>0</v>
      </c>
      <c r="B11" s="2">
        <f>C4</f>
        <v>37.9</v>
      </c>
      <c r="C11" s="2">
        <f>E4</f>
        <v>39.4</v>
      </c>
      <c r="D11" s="2">
        <f>G4</f>
        <v>40.200000000000003</v>
      </c>
      <c r="E11" s="76">
        <f>I4</f>
        <v>40.6</v>
      </c>
      <c r="F11" s="76">
        <f>K4</f>
        <v>42.699999999999996</v>
      </c>
      <c r="G11" s="76">
        <f>M4</f>
        <v>46.31</v>
      </c>
      <c r="H11" s="76">
        <f>O4</f>
        <v>52.31</v>
      </c>
    </row>
    <row r="12" spans="1:15" x14ac:dyDescent="0.25">
      <c r="A12" s="2" t="s">
        <v>1</v>
      </c>
      <c r="B12" s="2">
        <f t="shared" ref="B12:B14" si="1">C5</f>
        <v>13.9</v>
      </c>
      <c r="C12" s="2">
        <f t="shared" ref="C12:C14" si="2">E5</f>
        <v>16.899999999999999</v>
      </c>
      <c r="D12" s="2">
        <f t="shared" ref="D12:D14" si="3">G5</f>
        <v>26.9</v>
      </c>
      <c r="E12" s="76">
        <f t="shared" ref="E12:E14" si="4">I5</f>
        <v>39.1</v>
      </c>
      <c r="F12" s="76">
        <f t="shared" ref="F12:F14" si="5">K5</f>
        <v>42.5</v>
      </c>
      <c r="G12" s="76">
        <f t="shared" ref="G12:G14" si="6">M5</f>
        <v>46.31</v>
      </c>
      <c r="H12" s="76">
        <f t="shared" ref="H12:H14" si="7">O5</f>
        <v>52.31</v>
      </c>
    </row>
    <row r="13" spans="1:15" x14ac:dyDescent="0.25">
      <c r="A13" s="2" t="s">
        <v>2</v>
      </c>
      <c r="B13" s="2">
        <f t="shared" si="1"/>
        <v>63.6</v>
      </c>
      <c r="C13" s="2">
        <f t="shared" si="2"/>
        <v>63.4</v>
      </c>
      <c r="D13" s="2">
        <f t="shared" si="3"/>
        <v>62.7</v>
      </c>
      <c r="E13" s="76">
        <f t="shared" si="4"/>
        <v>74.900000000000006</v>
      </c>
      <c r="F13" s="76">
        <f t="shared" si="5"/>
        <v>70.400000000000006</v>
      </c>
      <c r="G13" s="76">
        <f t="shared" si="6"/>
        <v>66.42</v>
      </c>
      <c r="H13" s="76">
        <f t="shared" si="7"/>
        <v>57.9</v>
      </c>
    </row>
    <row r="14" spans="1:15" x14ac:dyDescent="0.25">
      <c r="A14" s="2" t="s">
        <v>3</v>
      </c>
      <c r="B14" s="2">
        <f t="shared" si="1"/>
        <v>16.399999999999999</v>
      </c>
      <c r="C14" s="2">
        <f t="shared" si="2"/>
        <v>16.2</v>
      </c>
      <c r="D14" s="2">
        <f t="shared" si="3"/>
        <v>21.2</v>
      </c>
      <c r="E14" s="76">
        <f t="shared" si="4"/>
        <v>16.400000000000006</v>
      </c>
      <c r="F14" s="76">
        <f t="shared" si="5"/>
        <v>19.400000000000002</v>
      </c>
      <c r="G14" s="76">
        <f t="shared" si="6"/>
        <v>43.73</v>
      </c>
      <c r="H14" s="76">
        <f t="shared" si="7"/>
        <v>56.21</v>
      </c>
    </row>
    <row r="15" spans="1:15" x14ac:dyDescent="0.25">
      <c r="A15" s="2" t="s">
        <v>6</v>
      </c>
      <c r="B15" s="3">
        <f>SUM(B11:B14)</f>
        <v>131.80000000000001</v>
      </c>
      <c r="C15" s="3">
        <f t="shared" ref="C15:F15" si="8">SUM(C11:C14)</f>
        <v>135.89999999999998</v>
      </c>
      <c r="D15" s="3">
        <f t="shared" si="8"/>
        <v>151</v>
      </c>
      <c r="E15" s="3">
        <f t="shared" si="8"/>
        <v>171.00000000000003</v>
      </c>
      <c r="F15" s="3">
        <f t="shared" si="8"/>
        <v>175</v>
      </c>
      <c r="G15" s="3">
        <f>SUM(G11:G14)</f>
        <v>202.77</v>
      </c>
      <c r="H15" s="3">
        <f>SUM(H11:H14)</f>
        <v>218.73000000000002</v>
      </c>
    </row>
    <row r="17" spans="1:8" x14ac:dyDescent="0.25">
      <c r="A17" s="1" t="s">
        <v>4</v>
      </c>
      <c r="B17" s="1">
        <v>2016</v>
      </c>
      <c r="C17" s="1">
        <v>2017</v>
      </c>
      <c r="D17" s="1">
        <v>2018</v>
      </c>
      <c r="E17" s="1">
        <v>2019</v>
      </c>
      <c r="F17" s="1">
        <v>2020</v>
      </c>
      <c r="G17" s="1">
        <v>2021</v>
      </c>
      <c r="H17" s="1">
        <v>2022</v>
      </c>
    </row>
    <row r="18" spans="1:8" x14ac:dyDescent="0.25">
      <c r="A18" s="2" t="s">
        <v>0</v>
      </c>
      <c r="B18" s="77">
        <f>B4</f>
        <v>0.28755690440060694</v>
      </c>
      <c r="C18" s="77">
        <f>D4</f>
        <v>0.28991905813097868</v>
      </c>
      <c r="D18" s="77">
        <f>F4</f>
        <v>0.26622516556291392</v>
      </c>
      <c r="E18" s="77">
        <f>H4</f>
        <v>0.23742690058479532</v>
      </c>
      <c r="F18" s="77">
        <f>J4</f>
        <v>0.24399999999999997</v>
      </c>
      <c r="G18" s="77">
        <f>L4</f>
        <v>0.22838684223504463</v>
      </c>
      <c r="H18" s="77">
        <f>N4</f>
        <v>0.23915329401545282</v>
      </c>
    </row>
    <row r="19" spans="1:8" x14ac:dyDescent="0.25">
      <c r="A19" s="2" t="s">
        <v>1</v>
      </c>
      <c r="B19" s="77">
        <f t="shared" ref="B19:B21" si="9">B5</f>
        <v>0.1054628224582701</v>
      </c>
      <c r="C19" s="77">
        <f t="shared" ref="C19:C21" si="10">D5</f>
        <v>0.1243561442236939</v>
      </c>
      <c r="D19" s="77">
        <f t="shared" ref="D19:D21" si="11">F5</f>
        <v>0.17814569536423841</v>
      </c>
      <c r="E19" s="77">
        <f t="shared" ref="E19:E21" si="12">H5</f>
        <v>0.22865497076023392</v>
      </c>
      <c r="F19" s="77">
        <f t="shared" ref="F19:F21" si="13">J5</f>
        <v>0.24285714285714285</v>
      </c>
      <c r="G19" s="77">
        <f t="shared" ref="G19:G21" si="14">L5</f>
        <v>0.22838684223504463</v>
      </c>
      <c r="H19" s="77">
        <f t="shared" ref="H19:H21" si="15">N5</f>
        <v>0.23915329401545282</v>
      </c>
    </row>
    <row r="20" spans="1:8" x14ac:dyDescent="0.25">
      <c r="A20" s="2" t="s">
        <v>2</v>
      </c>
      <c r="B20" s="77">
        <f t="shared" si="9"/>
        <v>0.48254931714719268</v>
      </c>
      <c r="C20" s="77">
        <f t="shared" si="10"/>
        <v>0.4665194996320825</v>
      </c>
      <c r="D20" s="77">
        <f t="shared" si="11"/>
        <v>0.4152317880794702</v>
      </c>
      <c r="E20" s="77">
        <f t="shared" si="12"/>
        <v>0.4380116959064328</v>
      </c>
      <c r="F20" s="77">
        <f t="shared" si="13"/>
        <v>0.4022857142857143</v>
      </c>
      <c r="G20" s="77">
        <f t="shared" si="14"/>
        <v>0.32756324900133155</v>
      </c>
      <c r="H20" s="77">
        <f t="shared" si="15"/>
        <v>0.26470991633520774</v>
      </c>
    </row>
    <row r="21" spans="1:8" x14ac:dyDescent="0.25">
      <c r="A21" s="2" t="s">
        <v>3</v>
      </c>
      <c r="B21" s="77">
        <f t="shared" si="9"/>
        <v>0.12443095599393017</v>
      </c>
      <c r="C21" s="77">
        <f t="shared" si="10"/>
        <v>0.11920529801324505</v>
      </c>
      <c r="D21" s="77">
        <f t="shared" si="11"/>
        <v>0.14039735099337747</v>
      </c>
      <c r="E21" s="77">
        <f t="shared" si="12"/>
        <v>9.5906432748538051E-2</v>
      </c>
      <c r="F21" s="77">
        <f t="shared" si="13"/>
        <v>0.11085714285714286</v>
      </c>
      <c r="G21" s="77">
        <f t="shared" si="14"/>
        <v>0.21566306652857914</v>
      </c>
      <c r="H21" s="77">
        <f t="shared" si="15"/>
        <v>0.25698349563388651</v>
      </c>
    </row>
    <row r="36" spans="1:5" x14ac:dyDescent="0.25">
      <c r="A36" s="97" t="s">
        <v>69</v>
      </c>
      <c r="B36" s="97"/>
      <c r="C36" s="97"/>
      <c r="D36" s="97"/>
      <c r="E36" s="97"/>
    </row>
    <row r="37" spans="1:5" x14ac:dyDescent="0.25">
      <c r="A37" s="95" t="s">
        <v>114</v>
      </c>
      <c r="B37" s="95"/>
      <c r="C37" s="95"/>
      <c r="D37" s="95"/>
      <c r="E37" s="95"/>
    </row>
    <row r="38" spans="1:5" x14ac:dyDescent="0.25">
      <c r="A38" t="s">
        <v>70</v>
      </c>
    </row>
    <row r="39" spans="1:5" x14ac:dyDescent="0.25">
      <c r="A39" t="s">
        <v>71</v>
      </c>
    </row>
    <row r="40" spans="1:5" x14ac:dyDescent="0.25">
      <c r="A40" s="13" t="s">
        <v>72</v>
      </c>
    </row>
  </sheetData>
  <mergeCells count="9">
    <mergeCell ref="A37:E37"/>
    <mergeCell ref="B2:C2"/>
    <mergeCell ref="D2:E2"/>
    <mergeCell ref="F2:G2"/>
    <mergeCell ref="N2:O2"/>
    <mergeCell ref="H2:I2"/>
    <mergeCell ref="J2:K2"/>
    <mergeCell ref="L2:M2"/>
    <mergeCell ref="A36:E36"/>
  </mergeCells>
  <pageMargins left="0.7" right="0.7" top="0.75" bottom="0.75" header="0.3" footer="0.3"/>
  <pageSetup paperSize="9" orientation="portrait" r:id="rId1"/>
  <ignoredErrors>
    <ignoredError sqref="B15:F15 H1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137A1-3E8A-47DB-AC48-9F5EE492DF92}">
  <dimension ref="A1:AD62"/>
  <sheetViews>
    <sheetView workbookViewId="0">
      <selection activeCell="B18" sqref="B18"/>
    </sheetView>
  </sheetViews>
  <sheetFormatPr defaultRowHeight="15" x14ac:dyDescent="0.25"/>
  <cols>
    <col min="1" max="1" width="3.7109375" customWidth="1"/>
    <col min="2" max="2" width="67.42578125" customWidth="1"/>
    <col min="3" max="3" width="9.85546875" bestFit="1" customWidth="1"/>
    <col min="4" max="4" width="10.28515625" customWidth="1"/>
    <col min="5" max="5" width="9.85546875" bestFit="1" customWidth="1"/>
    <col min="7" max="7" width="9.85546875" bestFit="1" customWidth="1"/>
    <col min="8" max="8" width="9.5703125" customWidth="1"/>
    <col min="9" max="9" width="9.85546875" bestFit="1" customWidth="1"/>
    <col min="10" max="10" width="9" customWidth="1"/>
    <col min="11" max="11" width="9.85546875" bestFit="1" customWidth="1"/>
    <col min="12" max="12" width="11.140625" customWidth="1"/>
    <col min="13" max="13" width="9.85546875" bestFit="1" customWidth="1"/>
    <col min="15" max="16" width="9.85546875" customWidth="1"/>
    <col min="17" max="17" width="11" bestFit="1" customWidth="1"/>
    <col min="18" max="18" width="15.140625" customWidth="1"/>
    <col min="19" max="19" width="11" bestFit="1" customWidth="1"/>
    <col min="20" max="20" width="15" customWidth="1"/>
    <col min="21" max="21" width="11" bestFit="1" customWidth="1"/>
    <col min="22" max="22" width="14.42578125" customWidth="1"/>
    <col min="23" max="23" width="11" bestFit="1" customWidth="1"/>
    <col min="24" max="24" width="14.28515625" customWidth="1"/>
    <col min="25" max="25" width="11" bestFit="1" customWidth="1"/>
    <col min="26" max="26" width="14.42578125" customWidth="1"/>
    <col min="27" max="27" width="12.7109375" customWidth="1"/>
    <col min="28" max="28" width="11.140625" customWidth="1"/>
    <col min="29" max="29" width="11" customWidth="1"/>
  </cols>
  <sheetData>
    <row r="1" spans="1:16" x14ac:dyDescent="0.25">
      <c r="B1" s="103" t="s">
        <v>153</v>
      </c>
      <c r="C1" s="103"/>
      <c r="D1" s="103"/>
      <c r="E1" s="31"/>
    </row>
    <row r="2" spans="1:16" x14ac:dyDescent="0.25">
      <c r="B2" s="30"/>
      <c r="C2" s="6">
        <v>2009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1:16" x14ac:dyDescent="0.25">
      <c r="B3" s="1" t="s">
        <v>73</v>
      </c>
      <c r="C3" s="1">
        <v>39.6</v>
      </c>
      <c r="D3" s="1">
        <v>37.799999999999997</v>
      </c>
      <c r="E3" s="3">
        <v>37.9</v>
      </c>
      <c r="F3" s="3">
        <v>37.799999999999997</v>
      </c>
      <c r="G3" s="3">
        <v>37.700000000000003</v>
      </c>
      <c r="H3" s="3">
        <v>38</v>
      </c>
      <c r="I3" s="3">
        <v>42.4</v>
      </c>
      <c r="J3" s="3">
        <v>37.9</v>
      </c>
      <c r="K3" s="3">
        <v>39.4</v>
      </c>
      <c r="L3" s="3">
        <v>40.200000000000003</v>
      </c>
      <c r="M3" s="1">
        <v>40.6</v>
      </c>
      <c r="N3" s="3">
        <v>42.7</v>
      </c>
      <c r="O3" s="34">
        <v>46.3</v>
      </c>
      <c r="P3" s="34">
        <v>52.3</v>
      </c>
    </row>
    <row r="4" spans="1:16" x14ac:dyDescent="0.25">
      <c r="B4" s="1" t="s">
        <v>74</v>
      </c>
      <c r="C4" s="1">
        <v>7.8</v>
      </c>
      <c r="D4" s="1">
        <v>7.2</v>
      </c>
      <c r="E4" s="3">
        <v>7.2</v>
      </c>
      <c r="F4" s="3">
        <v>7.2</v>
      </c>
      <c r="G4" s="3">
        <v>7.2</v>
      </c>
      <c r="H4" s="3">
        <v>8.4</v>
      </c>
      <c r="I4" s="3">
        <v>9.3000000000000007</v>
      </c>
      <c r="J4" s="3">
        <v>13.9</v>
      </c>
      <c r="K4" s="3">
        <v>16.899999999999999</v>
      </c>
      <c r="L4" s="3">
        <v>26.9</v>
      </c>
      <c r="M4" s="1">
        <v>39.1</v>
      </c>
      <c r="N4" s="3">
        <v>42.5</v>
      </c>
      <c r="O4" s="34">
        <v>46.3</v>
      </c>
      <c r="P4" s="34">
        <v>52.3</v>
      </c>
    </row>
    <row r="5" spans="1:16" x14ac:dyDescent="0.25">
      <c r="B5" s="1" t="s">
        <v>75</v>
      </c>
      <c r="C5" s="8">
        <f t="shared" ref="C5:M5" si="0">C3/(C3+C4)</f>
        <v>0.83544303797468356</v>
      </c>
      <c r="D5" s="8">
        <f t="shared" si="0"/>
        <v>0.84</v>
      </c>
      <c r="E5" s="8">
        <f t="shared" si="0"/>
        <v>0.84035476718403546</v>
      </c>
      <c r="F5" s="8">
        <f t="shared" si="0"/>
        <v>0.84</v>
      </c>
      <c r="G5" s="8">
        <f t="shared" si="0"/>
        <v>0.83964365256124718</v>
      </c>
      <c r="H5" s="8">
        <f t="shared" si="0"/>
        <v>0.81896551724137934</v>
      </c>
      <c r="I5" s="8">
        <f t="shared" si="0"/>
        <v>0.82011605415860733</v>
      </c>
      <c r="J5" s="8">
        <f t="shared" si="0"/>
        <v>0.73166023166023164</v>
      </c>
      <c r="K5" s="8">
        <f t="shared" si="0"/>
        <v>0.69982238010657194</v>
      </c>
      <c r="L5" s="8">
        <f t="shared" si="0"/>
        <v>0.59910581222056636</v>
      </c>
      <c r="M5" s="8">
        <f t="shared" si="0"/>
        <v>0.50941028858218318</v>
      </c>
      <c r="N5" s="35">
        <f>N3/(N3+N4)</f>
        <v>0.50117370892018775</v>
      </c>
      <c r="O5" s="35">
        <f>O3/(O3+O4)</f>
        <v>0.5</v>
      </c>
      <c r="P5" s="35">
        <f>P3/(P3+P4)</f>
        <v>0.5</v>
      </c>
    </row>
    <row r="6" spans="1:16" x14ac:dyDescent="0.25">
      <c r="B6" s="1" t="s">
        <v>76</v>
      </c>
      <c r="C6" s="8">
        <f t="shared" ref="C6:L6" si="1">C4/(C4+C3)</f>
        <v>0.16455696202531644</v>
      </c>
      <c r="D6" s="8">
        <f t="shared" si="1"/>
        <v>0.16</v>
      </c>
      <c r="E6" s="8">
        <f t="shared" si="1"/>
        <v>0.15964523281596452</v>
      </c>
      <c r="F6" s="8">
        <f t="shared" si="1"/>
        <v>0.16</v>
      </c>
      <c r="G6" s="8">
        <f t="shared" si="1"/>
        <v>0.16035634743875277</v>
      </c>
      <c r="H6" s="8">
        <f t="shared" si="1"/>
        <v>0.18103448275862069</v>
      </c>
      <c r="I6" s="8">
        <f t="shared" si="1"/>
        <v>0.17988394584139267</v>
      </c>
      <c r="J6" s="8">
        <f t="shared" si="1"/>
        <v>0.26833976833976836</v>
      </c>
      <c r="K6" s="8">
        <f t="shared" si="1"/>
        <v>0.30017761989342806</v>
      </c>
      <c r="L6" s="8">
        <f t="shared" si="1"/>
        <v>0.4008941877794337</v>
      </c>
      <c r="M6" s="8">
        <f>M4/(M3+M4)</f>
        <v>0.49058971141781682</v>
      </c>
      <c r="N6" s="35">
        <f>N4/(N3+N4)</f>
        <v>0.49882629107981219</v>
      </c>
      <c r="O6" s="35">
        <f>O4/(O3+O4)</f>
        <v>0.5</v>
      </c>
      <c r="P6" s="35">
        <f>P4/(P3+P4)</f>
        <v>0.5</v>
      </c>
    </row>
    <row r="8" spans="1:16" x14ac:dyDescent="0.25">
      <c r="A8" s="32" t="s">
        <v>77</v>
      </c>
    </row>
    <row r="9" spans="1:16" x14ac:dyDescent="0.25">
      <c r="A9" s="36" t="s">
        <v>114</v>
      </c>
    </row>
    <row r="10" spans="1:16" x14ac:dyDescent="0.25">
      <c r="A10" t="s">
        <v>70</v>
      </c>
    </row>
    <row r="11" spans="1:16" x14ac:dyDescent="0.25">
      <c r="A11" t="s">
        <v>71</v>
      </c>
    </row>
    <row r="12" spans="1:16" x14ac:dyDescent="0.25">
      <c r="A12" s="13" t="s">
        <v>72</v>
      </c>
    </row>
    <row r="13" spans="1:16" x14ac:dyDescent="0.25">
      <c r="A13" s="13"/>
    </row>
    <row r="14" spans="1:16" x14ac:dyDescent="0.25">
      <c r="A14" s="13"/>
    </row>
    <row r="15" spans="1:16" x14ac:dyDescent="0.25">
      <c r="A15" s="13"/>
    </row>
    <row r="16" spans="1:16" x14ac:dyDescent="0.25">
      <c r="A16" s="13"/>
    </row>
    <row r="17" spans="1:30" x14ac:dyDescent="0.25">
      <c r="A17" s="13"/>
    </row>
    <row r="18" spans="1:30" x14ac:dyDescent="0.25">
      <c r="A18" s="13"/>
    </row>
    <row r="19" spans="1:30" x14ac:dyDescent="0.25">
      <c r="A19" s="13"/>
    </row>
    <row r="20" spans="1:30" x14ac:dyDescent="0.25">
      <c r="A20" s="13"/>
    </row>
    <row r="21" spans="1:30" x14ac:dyDescent="0.25">
      <c r="A21" s="13"/>
    </row>
    <row r="22" spans="1:30" x14ac:dyDescent="0.25">
      <c r="A22" s="13"/>
    </row>
    <row r="23" spans="1:30" x14ac:dyDescent="0.25">
      <c r="A23" s="13"/>
    </row>
    <row r="24" spans="1:30" x14ac:dyDescent="0.25">
      <c r="A24" s="13"/>
    </row>
    <row r="25" spans="1:30" x14ac:dyDescent="0.25">
      <c r="A25" s="13"/>
    </row>
    <row r="26" spans="1:30" x14ac:dyDescent="0.25">
      <c r="A26" s="13"/>
    </row>
    <row r="27" spans="1:30" x14ac:dyDescent="0.25">
      <c r="A27" s="13"/>
      <c r="B27" s="75" t="s">
        <v>113</v>
      </c>
    </row>
    <row r="28" spans="1:30" ht="15.75" thickBot="1" x14ac:dyDescent="0.3">
      <c r="A28" s="23"/>
      <c r="B28" s="104" t="s">
        <v>79</v>
      </c>
      <c r="C28" s="10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30" s="31" customFormat="1" x14ac:dyDescent="0.25">
      <c r="A29" s="37"/>
      <c r="B29" s="38"/>
      <c r="C29" s="105">
        <v>2009</v>
      </c>
      <c r="D29" s="102"/>
      <c r="E29" s="100">
        <v>2010</v>
      </c>
      <c r="F29" s="102"/>
      <c r="G29" s="100">
        <v>2011</v>
      </c>
      <c r="H29" s="102"/>
      <c r="I29" s="100">
        <v>2012</v>
      </c>
      <c r="J29" s="102"/>
      <c r="K29" s="100">
        <v>2013</v>
      </c>
      <c r="L29" s="102"/>
      <c r="M29" s="100">
        <v>2014</v>
      </c>
      <c r="N29" s="102"/>
      <c r="O29" s="100">
        <v>2015</v>
      </c>
      <c r="P29" s="102"/>
      <c r="Q29" s="100">
        <v>2016</v>
      </c>
      <c r="R29" s="102"/>
      <c r="S29" s="100">
        <v>2017</v>
      </c>
      <c r="T29" s="102"/>
      <c r="U29" s="100">
        <v>2018</v>
      </c>
      <c r="V29" s="102"/>
      <c r="W29" s="98">
        <v>2019</v>
      </c>
      <c r="X29" s="99"/>
      <c r="Y29" s="100">
        <v>2020</v>
      </c>
      <c r="Z29" s="101"/>
      <c r="AA29" s="102"/>
      <c r="AB29" s="100">
        <v>2021</v>
      </c>
      <c r="AC29" s="101"/>
      <c r="AD29" s="102"/>
    </row>
    <row r="30" spans="1:30" ht="105" x14ac:dyDescent="0.25">
      <c r="A30" s="39"/>
      <c r="B30" s="40" t="s">
        <v>80</v>
      </c>
      <c r="C30" s="41" t="s">
        <v>6</v>
      </c>
      <c r="D30" s="42" t="s">
        <v>81</v>
      </c>
      <c r="E30" s="40" t="s">
        <v>6</v>
      </c>
      <c r="F30" s="42" t="s">
        <v>81</v>
      </c>
      <c r="G30" s="40" t="s">
        <v>6</v>
      </c>
      <c r="H30" s="42" t="s">
        <v>81</v>
      </c>
      <c r="I30" s="40" t="s">
        <v>6</v>
      </c>
      <c r="J30" s="42" t="s">
        <v>81</v>
      </c>
      <c r="K30" s="40" t="s">
        <v>6</v>
      </c>
      <c r="L30" s="42" t="s">
        <v>81</v>
      </c>
      <c r="M30" s="40" t="s">
        <v>6</v>
      </c>
      <c r="N30" s="42" t="s">
        <v>81</v>
      </c>
      <c r="O30" s="40" t="s">
        <v>6</v>
      </c>
      <c r="P30" s="42" t="s">
        <v>81</v>
      </c>
      <c r="Q30" s="40" t="s">
        <v>6</v>
      </c>
      <c r="R30" s="42" t="s">
        <v>81</v>
      </c>
      <c r="S30" s="40" t="s">
        <v>6</v>
      </c>
      <c r="T30" s="42" t="s">
        <v>81</v>
      </c>
      <c r="U30" s="40" t="s">
        <v>6</v>
      </c>
      <c r="V30" s="42" t="s">
        <v>81</v>
      </c>
      <c r="W30" s="40" t="s">
        <v>6</v>
      </c>
      <c r="X30" s="42" t="s">
        <v>81</v>
      </c>
      <c r="Y30" s="40" t="s">
        <v>6</v>
      </c>
      <c r="Z30" s="43" t="s">
        <v>81</v>
      </c>
      <c r="AA30" s="42" t="s">
        <v>82</v>
      </c>
      <c r="AB30" s="40" t="s">
        <v>6</v>
      </c>
      <c r="AC30" s="43" t="s">
        <v>81</v>
      </c>
      <c r="AD30" s="42" t="s">
        <v>82</v>
      </c>
    </row>
    <row r="31" spans="1:30" ht="17.25" x14ac:dyDescent="0.25">
      <c r="A31" s="39">
        <v>1</v>
      </c>
      <c r="B31" s="44" t="s">
        <v>83</v>
      </c>
      <c r="C31" s="45">
        <v>219375.45537049582</v>
      </c>
      <c r="D31" s="46">
        <v>0</v>
      </c>
      <c r="E31" s="47">
        <v>185401.30124116421</v>
      </c>
      <c r="F31" s="46">
        <v>0</v>
      </c>
      <c r="G31" s="47">
        <v>161860</v>
      </c>
      <c r="H31" s="46">
        <v>0</v>
      </c>
      <c r="I31" s="47">
        <v>135430</v>
      </c>
      <c r="J31" s="46">
        <v>0</v>
      </c>
      <c r="K31" s="47">
        <v>93210</v>
      </c>
      <c r="L31" s="46">
        <v>0</v>
      </c>
      <c r="M31" s="47">
        <v>94010</v>
      </c>
      <c r="N31" s="46">
        <v>0</v>
      </c>
      <c r="O31" s="47">
        <v>89690</v>
      </c>
      <c r="P31" s="46">
        <v>0</v>
      </c>
      <c r="Q31" s="47">
        <v>121680</v>
      </c>
      <c r="R31" s="46">
        <v>0</v>
      </c>
      <c r="S31" s="47">
        <v>130020</v>
      </c>
      <c r="T31" s="46">
        <v>0</v>
      </c>
      <c r="U31" s="47"/>
      <c r="V31" s="46"/>
      <c r="W31" s="47"/>
      <c r="X31" s="46"/>
      <c r="Y31" s="47"/>
      <c r="Z31" s="45"/>
      <c r="AA31" s="46"/>
      <c r="AB31" s="47"/>
      <c r="AC31" s="45"/>
      <c r="AD31" s="46"/>
    </row>
    <row r="32" spans="1:30" x14ac:dyDescent="0.25">
      <c r="A32" s="39">
        <v>2</v>
      </c>
      <c r="B32" s="44" t="s">
        <v>84</v>
      </c>
      <c r="C32" s="45">
        <v>93198.522362685821</v>
      </c>
      <c r="D32" s="46">
        <v>53379.008858154491</v>
      </c>
      <c r="E32" s="47">
        <v>75824.779824370795</v>
      </c>
      <c r="F32" s="46">
        <v>31751.306993212584</v>
      </c>
      <c r="G32" s="47">
        <v>76980</v>
      </c>
      <c r="H32" s="46">
        <v>22400</v>
      </c>
      <c r="I32" s="47">
        <v>87720</v>
      </c>
      <c r="J32" s="46">
        <v>22940</v>
      </c>
      <c r="K32" s="47">
        <v>89110</v>
      </c>
      <c r="L32" s="46">
        <v>22430</v>
      </c>
      <c r="M32" s="47">
        <v>109910</v>
      </c>
      <c r="N32" s="46">
        <v>28800</v>
      </c>
      <c r="O32" s="47">
        <v>112140</v>
      </c>
      <c r="P32" s="46">
        <v>30744</v>
      </c>
      <c r="Q32" s="47">
        <v>161090</v>
      </c>
      <c r="R32" s="46">
        <v>46117</v>
      </c>
      <c r="S32" s="47">
        <v>200240</v>
      </c>
      <c r="T32" s="46">
        <v>48263</v>
      </c>
      <c r="U32" s="47">
        <v>317730</v>
      </c>
      <c r="V32" s="46">
        <v>66322</v>
      </c>
      <c r="W32" s="47">
        <v>477839</v>
      </c>
      <c r="X32" s="46">
        <v>74062</v>
      </c>
      <c r="Y32" s="47">
        <v>556288</v>
      </c>
      <c r="Z32" s="45">
        <v>96114</v>
      </c>
      <c r="AA32" s="46">
        <v>0</v>
      </c>
      <c r="AB32" s="47">
        <v>617409</v>
      </c>
      <c r="AC32" s="45">
        <v>134452</v>
      </c>
      <c r="AD32" s="46">
        <v>0</v>
      </c>
    </row>
    <row r="33" spans="1:30" x14ac:dyDescent="0.25">
      <c r="A33" s="39">
        <v>3</v>
      </c>
      <c r="B33" s="44" t="s">
        <v>85</v>
      </c>
      <c r="C33" s="45">
        <v>112807.63872023315</v>
      </c>
      <c r="D33" s="46">
        <v>77307.530070430643</v>
      </c>
      <c r="E33" s="47">
        <v>105351.96</v>
      </c>
      <c r="F33" s="46">
        <v>72942.364475349284</v>
      </c>
      <c r="G33" s="47">
        <v>123000</v>
      </c>
      <c r="H33" s="46">
        <v>72950</v>
      </c>
      <c r="I33" s="47">
        <v>122030</v>
      </c>
      <c r="J33" s="46">
        <v>72410</v>
      </c>
      <c r="K33" s="47">
        <v>120180</v>
      </c>
      <c r="L33" s="46">
        <v>73080</v>
      </c>
      <c r="M33" s="47">
        <v>136910</v>
      </c>
      <c r="N33" s="46">
        <v>84010</v>
      </c>
      <c r="O33" s="47">
        <v>142750</v>
      </c>
      <c r="P33" s="46">
        <v>83134</v>
      </c>
      <c r="Q33" s="47">
        <v>220980</v>
      </c>
      <c r="R33" s="46">
        <v>124701</v>
      </c>
      <c r="S33" s="47">
        <v>242170</v>
      </c>
      <c r="T33" s="46">
        <v>140448</v>
      </c>
      <c r="U33" s="47">
        <v>381220</v>
      </c>
      <c r="V33" s="46">
        <v>217274</v>
      </c>
      <c r="W33" s="47">
        <v>593701</v>
      </c>
      <c r="X33" s="46">
        <v>314814</v>
      </c>
      <c r="Y33" s="47">
        <v>841960</v>
      </c>
      <c r="Z33" s="45">
        <v>338238</v>
      </c>
      <c r="AA33" s="46">
        <v>198273</v>
      </c>
      <c r="AB33" s="47">
        <v>666295</v>
      </c>
      <c r="AC33" s="45">
        <v>359595</v>
      </c>
      <c r="AD33" s="46"/>
    </row>
    <row r="34" spans="1:30" x14ac:dyDescent="0.25">
      <c r="A34" s="39">
        <v>4</v>
      </c>
      <c r="B34" s="44" t="s">
        <v>86</v>
      </c>
      <c r="C34" s="45">
        <v>0</v>
      </c>
      <c r="D34" s="46">
        <v>0</v>
      </c>
      <c r="E34" s="47">
        <v>0</v>
      </c>
      <c r="F34" s="46">
        <v>0</v>
      </c>
      <c r="G34" s="47">
        <v>5320</v>
      </c>
      <c r="H34" s="46">
        <v>1049</v>
      </c>
      <c r="I34" s="47">
        <v>5380</v>
      </c>
      <c r="J34" s="46">
        <v>1236</v>
      </c>
      <c r="K34" s="47">
        <v>7560</v>
      </c>
      <c r="L34" s="46">
        <v>1660</v>
      </c>
      <c r="M34" s="47">
        <v>7910</v>
      </c>
      <c r="N34" s="46">
        <v>1747</v>
      </c>
      <c r="O34" s="47">
        <v>8450</v>
      </c>
      <c r="P34" s="46">
        <v>236</v>
      </c>
      <c r="Q34" s="47">
        <v>15060</v>
      </c>
      <c r="R34" s="46">
        <v>354</v>
      </c>
      <c r="S34" s="47">
        <v>17300</v>
      </c>
      <c r="T34" s="46">
        <v>0</v>
      </c>
      <c r="U34" s="47">
        <v>25350</v>
      </c>
      <c r="V34" s="46">
        <v>0</v>
      </c>
      <c r="W34" s="47">
        <v>33694</v>
      </c>
      <c r="X34" s="46"/>
      <c r="Y34" s="47">
        <v>54899</v>
      </c>
      <c r="Z34" s="45">
        <v>0</v>
      </c>
      <c r="AA34" s="46">
        <v>0</v>
      </c>
      <c r="AB34" s="47">
        <v>55775</v>
      </c>
      <c r="AC34" s="45"/>
      <c r="AD34" s="46"/>
    </row>
    <row r="35" spans="1:30" ht="17.25" x14ac:dyDescent="0.25">
      <c r="A35" s="39">
        <v>5</v>
      </c>
      <c r="B35" s="44" t="s">
        <v>87</v>
      </c>
      <c r="C35" s="45">
        <v>92726.087456699868</v>
      </c>
      <c r="D35" s="46">
        <v>0</v>
      </c>
      <c r="E35" s="47">
        <v>98449.503406490869</v>
      </c>
      <c r="F35" s="46">
        <v>0</v>
      </c>
      <c r="G35" s="47">
        <v>94460</v>
      </c>
      <c r="H35" s="46">
        <v>0</v>
      </c>
      <c r="I35" s="47">
        <v>104080</v>
      </c>
      <c r="J35" s="46">
        <v>0</v>
      </c>
      <c r="K35" s="47">
        <v>101940</v>
      </c>
      <c r="L35" s="46">
        <v>0</v>
      </c>
      <c r="M35" s="47">
        <v>135620</v>
      </c>
      <c r="N35" s="46">
        <v>0</v>
      </c>
      <c r="O35" s="47">
        <v>129750</v>
      </c>
      <c r="P35" s="46">
        <v>0</v>
      </c>
      <c r="Q35" s="47">
        <v>180120</v>
      </c>
      <c r="R35" s="46">
        <v>0</v>
      </c>
      <c r="S35" s="47">
        <v>184600</v>
      </c>
      <c r="T35" s="46">
        <v>0</v>
      </c>
      <c r="U35" s="47">
        <v>0</v>
      </c>
      <c r="V35" s="46">
        <v>0</v>
      </c>
      <c r="W35" s="47"/>
      <c r="X35" s="46"/>
      <c r="Y35" s="47"/>
      <c r="Z35" s="45"/>
      <c r="AA35" s="46"/>
      <c r="AB35" s="47">
        <v>0</v>
      </c>
      <c r="AC35" s="45"/>
      <c r="AD35" s="46"/>
    </row>
    <row r="36" spans="1:30" ht="17.25" x14ac:dyDescent="0.25">
      <c r="A36" s="39">
        <v>6</v>
      </c>
      <c r="B36" s="44" t="s">
        <v>88</v>
      </c>
      <c r="C36" s="45">
        <v>61226.336712129152</v>
      </c>
      <c r="D36" s="46">
        <v>0</v>
      </c>
      <c r="E36" s="47">
        <v>65177.099178096199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/>
      <c r="X36" s="46"/>
      <c r="Y36" s="47"/>
      <c r="Z36" s="45"/>
      <c r="AA36" s="46"/>
      <c r="AB36" s="47">
        <v>0</v>
      </c>
      <c r="AC36" s="45"/>
      <c r="AD36" s="46"/>
    </row>
    <row r="37" spans="1:30" ht="17.25" x14ac:dyDescent="0.25">
      <c r="A37" s="39">
        <v>7</v>
      </c>
      <c r="B37" s="44" t="s">
        <v>89</v>
      </c>
      <c r="C37" s="45">
        <v>59256.835350811038</v>
      </c>
      <c r="D37" s="46">
        <v>0</v>
      </c>
      <c r="E37" s="47">
        <v>56127.209745248168</v>
      </c>
      <c r="F37" s="46">
        <v>0</v>
      </c>
      <c r="G37" s="47">
        <v>0</v>
      </c>
      <c r="H37" s="46">
        <v>0</v>
      </c>
      <c r="I37" s="47">
        <v>0</v>
      </c>
      <c r="J37" s="46">
        <v>0</v>
      </c>
      <c r="K37" s="47">
        <v>0</v>
      </c>
      <c r="L37" s="46">
        <v>0</v>
      </c>
      <c r="M37" s="47">
        <v>0</v>
      </c>
      <c r="N37" s="46">
        <v>0</v>
      </c>
      <c r="O37" s="47">
        <v>0</v>
      </c>
      <c r="P37" s="46">
        <v>0</v>
      </c>
      <c r="Q37" s="47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/>
      <c r="X37" s="46"/>
      <c r="Y37" s="47"/>
      <c r="Z37" s="45"/>
      <c r="AA37" s="46"/>
      <c r="AB37" s="47">
        <v>0</v>
      </c>
      <c r="AC37" s="45"/>
      <c r="AD37" s="46"/>
    </row>
    <row r="38" spans="1:30" ht="17.25" x14ac:dyDescent="0.25">
      <c r="A38" s="39">
        <v>8</v>
      </c>
      <c r="B38" s="44" t="s">
        <v>90</v>
      </c>
      <c r="C38" s="45">
        <v>0</v>
      </c>
      <c r="D38" s="46">
        <v>0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0</v>
      </c>
      <c r="O38" s="47">
        <v>0</v>
      </c>
      <c r="P38" s="46">
        <v>0</v>
      </c>
      <c r="Q38" s="47">
        <v>0</v>
      </c>
      <c r="R38" s="46">
        <v>0</v>
      </c>
      <c r="S38" s="47">
        <v>0</v>
      </c>
      <c r="T38" s="46">
        <v>0</v>
      </c>
      <c r="U38" s="47">
        <v>315140</v>
      </c>
      <c r="V38" s="46">
        <v>0</v>
      </c>
      <c r="W38" s="47">
        <v>451279</v>
      </c>
      <c r="X38" s="46"/>
      <c r="Y38" s="47">
        <v>513901</v>
      </c>
      <c r="Z38" s="45">
        <v>0</v>
      </c>
      <c r="AA38" s="46">
        <v>0</v>
      </c>
      <c r="AB38" s="47">
        <v>630238</v>
      </c>
      <c r="AC38" s="45">
        <v>0</v>
      </c>
      <c r="AD38" s="46">
        <v>0</v>
      </c>
    </row>
    <row r="39" spans="1:30" x14ac:dyDescent="0.25">
      <c r="A39" s="39">
        <v>9</v>
      </c>
      <c r="B39" s="44" t="s">
        <v>91</v>
      </c>
      <c r="C39" s="45">
        <v>151700.68896757124</v>
      </c>
      <c r="D39" s="46">
        <v>0</v>
      </c>
      <c r="E39" s="47">
        <v>135901.72944920941</v>
      </c>
      <c r="F39" s="46">
        <v>0</v>
      </c>
      <c r="G39" s="47">
        <v>132760</v>
      </c>
      <c r="H39" s="46">
        <v>0</v>
      </c>
      <c r="I39" s="47">
        <v>111730</v>
      </c>
      <c r="J39" s="46">
        <v>0</v>
      </c>
      <c r="K39" s="47">
        <v>112050</v>
      </c>
      <c r="L39" s="46">
        <v>0</v>
      </c>
      <c r="M39" s="47">
        <v>140700</v>
      </c>
      <c r="N39" s="46">
        <v>0</v>
      </c>
      <c r="O39" s="47">
        <v>196190</v>
      </c>
      <c r="P39" s="46">
        <v>0</v>
      </c>
      <c r="Q39" s="47">
        <v>340690</v>
      </c>
      <c r="R39" s="46">
        <v>0</v>
      </c>
      <c r="S39" s="47">
        <v>425950</v>
      </c>
      <c r="T39" s="46">
        <v>0</v>
      </c>
      <c r="U39" s="47">
        <v>767550</v>
      </c>
      <c r="V39" s="46">
        <v>0</v>
      </c>
      <c r="W39" s="47">
        <v>1412657</v>
      </c>
      <c r="X39" s="46"/>
      <c r="Y39" s="47">
        <v>1056744</v>
      </c>
      <c r="Z39" s="45">
        <v>0</v>
      </c>
      <c r="AA39" s="46">
        <v>0</v>
      </c>
      <c r="AB39" s="47">
        <v>1017485</v>
      </c>
      <c r="AC39" s="45">
        <v>0</v>
      </c>
      <c r="AD39" s="46">
        <v>0</v>
      </c>
    </row>
    <row r="40" spans="1:30" x14ac:dyDescent="0.25">
      <c r="A40" s="39">
        <v>10</v>
      </c>
      <c r="B40" s="44" t="s">
        <v>92</v>
      </c>
      <c r="C40" s="45">
        <v>14166.911661319393</v>
      </c>
      <c r="D40" s="46">
        <v>6141.6537778175452</v>
      </c>
      <c r="E40" s="47">
        <v>14328.991602009382</v>
      </c>
      <c r="F40" s="46">
        <v>5451.6636202114196</v>
      </c>
      <c r="G40" s="47">
        <v>13860</v>
      </c>
      <c r="H40" s="46">
        <v>6750</v>
      </c>
      <c r="I40" s="47">
        <v>21440</v>
      </c>
      <c r="J40" s="46">
        <v>7030</v>
      </c>
      <c r="K40" s="47">
        <v>28110</v>
      </c>
      <c r="L40" s="46">
        <v>8230</v>
      </c>
      <c r="M40" s="47">
        <v>56790</v>
      </c>
      <c r="N40" s="46">
        <v>9200</v>
      </c>
      <c r="O40" s="47">
        <v>71330</v>
      </c>
      <c r="P40" s="46">
        <v>9889</v>
      </c>
      <c r="Q40" s="47">
        <v>120060</v>
      </c>
      <c r="R40" s="46">
        <v>14833</v>
      </c>
      <c r="S40" s="47">
        <v>136400</v>
      </c>
      <c r="T40" s="46">
        <v>22117</v>
      </c>
      <c r="U40" s="47">
        <v>222570</v>
      </c>
      <c r="V40" s="46">
        <v>41793</v>
      </c>
      <c r="W40" s="47">
        <v>330004</v>
      </c>
      <c r="X40" s="46">
        <v>69568</v>
      </c>
      <c r="Y40" s="47">
        <v>360893</v>
      </c>
      <c r="Z40" s="45">
        <v>74000</v>
      </c>
      <c r="AA40" s="46">
        <v>0</v>
      </c>
      <c r="AB40" s="47">
        <v>362143</v>
      </c>
      <c r="AC40" s="45">
        <v>68192</v>
      </c>
      <c r="AD40" s="46">
        <v>0</v>
      </c>
    </row>
    <row r="41" spans="1:30" x14ac:dyDescent="0.25">
      <c r="A41" s="39">
        <v>11</v>
      </c>
      <c r="B41" s="44" t="s">
        <v>93</v>
      </c>
      <c r="C41" s="45">
        <v>31726.764920174352</v>
      </c>
      <c r="D41" s="46">
        <v>9816.8292152927788</v>
      </c>
      <c r="E41" s="47">
        <v>29137.320568046733</v>
      </c>
      <c r="F41" s="46">
        <v>9573.9649508519433</v>
      </c>
      <c r="G41" s="47">
        <v>23320</v>
      </c>
      <c r="H41" s="46">
        <v>8950</v>
      </c>
      <c r="I41" s="47">
        <v>24720</v>
      </c>
      <c r="J41" s="46">
        <v>9060</v>
      </c>
      <c r="K41" s="47">
        <v>22600</v>
      </c>
      <c r="L41" s="46">
        <v>8860</v>
      </c>
      <c r="M41" s="47">
        <v>27640</v>
      </c>
      <c r="N41" s="46">
        <v>11250</v>
      </c>
      <c r="O41" s="47">
        <v>28960</v>
      </c>
      <c r="P41" s="46">
        <v>11916</v>
      </c>
      <c r="Q41" s="47">
        <v>46500</v>
      </c>
      <c r="R41" s="46">
        <v>17874</v>
      </c>
      <c r="S41" s="47">
        <v>58510</v>
      </c>
      <c r="T41" s="46">
        <v>20776</v>
      </c>
      <c r="U41" s="47">
        <v>96030</v>
      </c>
      <c r="V41" s="46">
        <v>31953</v>
      </c>
      <c r="W41" s="47">
        <v>161676</v>
      </c>
      <c r="X41" s="46">
        <v>44359</v>
      </c>
      <c r="Y41" s="47">
        <v>163593</v>
      </c>
      <c r="Z41" s="45">
        <v>45090</v>
      </c>
      <c r="AA41" s="46">
        <v>0</v>
      </c>
      <c r="AB41" s="47">
        <v>166914</v>
      </c>
      <c r="AC41" s="45">
        <v>31958</v>
      </c>
      <c r="AD41" s="46">
        <v>0</v>
      </c>
    </row>
    <row r="42" spans="1:30" x14ac:dyDescent="0.25">
      <c r="A42" s="39">
        <v>12</v>
      </c>
      <c r="B42" s="44" t="s">
        <v>94</v>
      </c>
      <c r="C42" s="45">
        <v>662562.34581314796</v>
      </c>
      <c r="D42" s="46">
        <v>0</v>
      </c>
      <c r="E42" s="47">
        <v>602105.24970281089</v>
      </c>
      <c r="F42" s="46">
        <v>0</v>
      </c>
      <c r="G42" s="47">
        <v>627920</v>
      </c>
      <c r="H42" s="46">
        <v>0</v>
      </c>
      <c r="I42" s="47">
        <v>632920</v>
      </c>
      <c r="J42" s="46">
        <v>0</v>
      </c>
      <c r="K42" s="47">
        <v>611010</v>
      </c>
      <c r="L42" s="46">
        <v>0</v>
      </c>
      <c r="M42" s="47">
        <v>700530</v>
      </c>
      <c r="N42" s="46">
        <v>0</v>
      </c>
      <c r="O42" s="47">
        <v>787280</v>
      </c>
      <c r="P42" s="46">
        <v>0</v>
      </c>
      <c r="Q42" s="47">
        <v>1219710</v>
      </c>
      <c r="R42" s="46">
        <v>0</v>
      </c>
      <c r="S42" s="47">
        <v>1485450</v>
      </c>
      <c r="T42" s="46">
        <v>0</v>
      </c>
      <c r="U42" s="47">
        <v>2228820</v>
      </c>
      <c r="V42" s="46">
        <v>0</v>
      </c>
      <c r="W42" s="47">
        <v>2548890</v>
      </c>
      <c r="X42" s="46"/>
      <c r="Y42" s="47">
        <v>3300165</v>
      </c>
      <c r="Z42" s="45">
        <v>0</v>
      </c>
      <c r="AA42" s="46">
        <v>0</v>
      </c>
      <c r="AB42" s="47">
        <v>3479134</v>
      </c>
      <c r="AC42" s="45">
        <v>0</v>
      </c>
      <c r="AD42" s="46">
        <v>0</v>
      </c>
    </row>
    <row r="43" spans="1:30" x14ac:dyDescent="0.25">
      <c r="A43" s="39">
        <v>13</v>
      </c>
      <c r="B43" s="44" t="s">
        <v>95</v>
      </c>
      <c r="C43" s="45">
        <v>388126.74958137871</v>
      </c>
      <c r="D43" s="46">
        <v>66570.373116204166</v>
      </c>
      <c r="E43" s="47">
        <v>414409.52027916611</v>
      </c>
      <c r="F43" s="46">
        <v>74348.42074316465</v>
      </c>
      <c r="G43" s="47">
        <v>471920</v>
      </c>
      <c r="H43" s="46">
        <v>77300</v>
      </c>
      <c r="I43" s="47">
        <v>533440</v>
      </c>
      <c r="J43" s="46">
        <v>75480</v>
      </c>
      <c r="K43" s="47">
        <v>547400</v>
      </c>
      <c r="L43" s="46">
        <v>69830</v>
      </c>
      <c r="M43" s="47">
        <v>657060</v>
      </c>
      <c r="N43" s="46">
        <v>80370</v>
      </c>
      <c r="O43" s="47">
        <v>710370</v>
      </c>
      <c r="P43" s="46">
        <v>81725</v>
      </c>
      <c r="Q43" s="47">
        <v>1043970</v>
      </c>
      <c r="R43" s="46">
        <v>122588</v>
      </c>
      <c r="S43" s="47">
        <v>1215130</v>
      </c>
      <c r="T43" s="46">
        <v>140060</v>
      </c>
      <c r="U43" s="47">
        <v>1947090</v>
      </c>
      <c r="V43" s="46">
        <v>218540</v>
      </c>
      <c r="W43" s="47">
        <v>2933107</v>
      </c>
      <c r="X43" s="46">
        <v>334355</v>
      </c>
      <c r="Y43" s="47">
        <v>3058093</v>
      </c>
      <c r="Z43" s="45">
        <v>393754</v>
      </c>
      <c r="AA43" s="46">
        <v>0</v>
      </c>
      <c r="AB43" s="47">
        <v>3382385</v>
      </c>
      <c r="AC43" s="45">
        <v>477229</v>
      </c>
      <c r="AD43" s="46">
        <v>0</v>
      </c>
    </row>
    <row r="44" spans="1:30" x14ac:dyDescent="0.25">
      <c r="A44" s="39">
        <v>14</v>
      </c>
      <c r="B44" s="44" t="s">
        <v>96</v>
      </c>
      <c r="C44" s="45">
        <v>1759231.0150448021</v>
      </c>
      <c r="D44" s="46">
        <v>0</v>
      </c>
      <c r="E44" s="47">
        <v>1637563.4323111731</v>
      </c>
      <c r="F44" s="46">
        <v>0</v>
      </c>
      <c r="G44" s="47">
        <v>1545880</v>
      </c>
      <c r="H44" s="46">
        <v>0</v>
      </c>
      <c r="I44" s="47">
        <v>1508140</v>
      </c>
      <c r="J44" s="46">
        <v>0</v>
      </c>
      <c r="K44" s="47">
        <v>1553060</v>
      </c>
      <c r="L44" s="46">
        <v>0</v>
      </c>
      <c r="M44" s="47">
        <v>1930140</v>
      </c>
      <c r="N44" s="46">
        <v>0</v>
      </c>
      <c r="O44" s="47">
        <v>2129570</v>
      </c>
      <c r="P44" s="46">
        <v>0</v>
      </c>
      <c r="Q44" s="47">
        <v>3044790</v>
      </c>
      <c r="R44" s="46">
        <v>0</v>
      </c>
      <c r="S44" s="47">
        <v>3767530</v>
      </c>
      <c r="T44" s="46">
        <v>0</v>
      </c>
      <c r="U44" s="47">
        <v>5965920</v>
      </c>
      <c r="V44" s="46">
        <v>0</v>
      </c>
      <c r="W44" s="47">
        <v>8956137</v>
      </c>
      <c r="X44" s="46"/>
      <c r="Y44" s="47">
        <v>9239351</v>
      </c>
      <c r="Z44" s="45">
        <v>0</v>
      </c>
      <c r="AA44" s="46">
        <v>0</v>
      </c>
      <c r="AB44" s="47">
        <v>10519000</v>
      </c>
      <c r="AC44" s="45">
        <v>0</v>
      </c>
      <c r="AD44" s="46">
        <v>0</v>
      </c>
    </row>
    <row r="45" spans="1:30" x14ac:dyDescent="0.25">
      <c r="A45" s="39">
        <v>15</v>
      </c>
      <c r="B45" s="44" t="s">
        <v>97</v>
      </c>
      <c r="C45" s="45">
        <v>3716142.2928943029</v>
      </c>
      <c r="D45" s="46">
        <v>0</v>
      </c>
      <c r="E45" s="47">
        <v>3414102.7443661885</v>
      </c>
      <c r="F45" s="46">
        <v>150978.48733910243</v>
      </c>
      <c r="G45" s="47">
        <v>3401989</v>
      </c>
      <c r="H45" s="46">
        <v>155000</v>
      </c>
      <c r="I45" s="47">
        <v>3357133</v>
      </c>
      <c r="J45" s="46">
        <v>154940</v>
      </c>
      <c r="K45" s="47">
        <v>3295913</v>
      </c>
      <c r="L45" s="46">
        <v>158060</v>
      </c>
      <c r="M45" s="47">
        <v>3699494</v>
      </c>
      <c r="N45" s="46">
        <v>185880</v>
      </c>
      <c r="O45" s="47">
        <v>4036737</v>
      </c>
      <c r="P45" s="46">
        <v>222135</v>
      </c>
      <c r="Q45" s="47">
        <v>6067021</v>
      </c>
      <c r="R45" s="46">
        <v>333203</v>
      </c>
      <c r="S45" s="47">
        <v>7430771</v>
      </c>
      <c r="T45" s="46">
        <v>429864</v>
      </c>
      <c r="U45" s="47">
        <v>12142940</v>
      </c>
      <c r="V45" s="46">
        <v>700932</v>
      </c>
      <c r="W45" s="47">
        <v>17659240</v>
      </c>
      <c r="X45" s="46">
        <v>1022020</v>
      </c>
      <c r="Y45" s="47">
        <v>18895171</v>
      </c>
      <c r="Z45" s="45">
        <v>1059458</v>
      </c>
      <c r="AA45" s="46">
        <v>104585</v>
      </c>
      <c r="AB45" s="47">
        <v>20541757</v>
      </c>
      <c r="AC45" s="45">
        <v>1139600</v>
      </c>
      <c r="AD45" s="46">
        <v>0</v>
      </c>
    </row>
    <row r="46" spans="1:30" x14ac:dyDescent="0.25">
      <c r="A46" s="39">
        <v>16</v>
      </c>
      <c r="B46" s="44" t="s">
        <v>98</v>
      </c>
      <c r="C46" s="45">
        <v>189072.13068653893</v>
      </c>
      <c r="D46" s="46">
        <v>0</v>
      </c>
      <c r="E46" s="47">
        <v>145641.86468625773</v>
      </c>
      <c r="F46" s="46">
        <v>0</v>
      </c>
      <c r="G46" s="47">
        <v>125670</v>
      </c>
      <c r="H46" s="46">
        <v>0</v>
      </c>
      <c r="I46" s="47">
        <v>150370</v>
      </c>
      <c r="J46" s="46">
        <v>0</v>
      </c>
      <c r="K46" s="47">
        <v>210930</v>
      </c>
      <c r="L46" s="46">
        <v>0</v>
      </c>
      <c r="M46" s="47">
        <v>299290</v>
      </c>
      <c r="N46" s="46">
        <v>0</v>
      </c>
      <c r="O46" s="47">
        <v>393250</v>
      </c>
      <c r="P46" s="46">
        <v>0</v>
      </c>
      <c r="Q46" s="47">
        <v>604040</v>
      </c>
      <c r="R46" s="46">
        <v>0</v>
      </c>
      <c r="S46" s="47">
        <v>573360</v>
      </c>
      <c r="T46" s="46">
        <v>0</v>
      </c>
      <c r="U46" s="47">
        <v>751570</v>
      </c>
      <c r="V46" s="46">
        <v>0</v>
      </c>
      <c r="W46" s="47">
        <v>850676</v>
      </c>
      <c r="X46" s="46"/>
      <c r="Y46" s="47">
        <v>875287</v>
      </c>
      <c r="Z46" s="45">
        <v>0</v>
      </c>
      <c r="AA46" s="46">
        <v>0</v>
      </c>
      <c r="AB46" s="47">
        <v>908971</v>
      </c>
      <c r="AC46" s="45">
        <v>0</v>
      </c>
      <c r="AD46" s="46">
        <v>0</v>
      </c>
    </row>
    <row r="47" spans="1:30" x14ac:dyDescent="0.25">
      <c r="A47" s="39">
        <v>17</v>
      </c>
      <c r="B47" s="44" t="s">
        <v>99</v>
      </c>
      <c r="C47" s="45">
        <v>19216.443188935616</v>
      </c>
      <c r="D47" s="46">
        <v>13498.140171027571</v>
      </c>
      <c r="E47" s="47">
        <v>19531.399792926259</v>
      </c>
      <c r="F47" s="46">
        <v>14153.234568532462</v>
      </c>
      <c r="G47" s="47">
        <v>20640</v>
      </c>
      <c r="H47" s="46">
        <v>14800</v>
      </c>
      <c r="I47" s="47">
        <v>20700</v>
      </c>
      <c r="J47" s="46">
        <v>14900</v>
      </c>
      <c r="K47" s="47">
        <v>28380</v>
      </c>
      <c r="L47" s="46">
        <v>15846</v>
      </c>
      <c r="M47" s="47">
        <v>35480</v>
      </c>
      <c r="N47" s="46">
        <v>19440</v>
      </c>
      <c r="O47" s="47">
        <v>41060</v>
      </c>
      <c r="P47" s="46">
        <v>22987</v>
      </c>
      <c r="Q47" s="47">
        <v>54580</v>
      </c>
      <c r="R47" s="46">
        <v>34480</v>
      </c>
      <c r="S47" s="47">
        <v>68100</v>
      </c>
      <c r="T47" s="46">
        <v>42621</v>
      </c>
      <c r="U47" s="47">
        <v>103830</v>
      </c>
      <c r="V47" s="46">
        <v>67336</v>
      </c>
      <c r="W47" s="47">
        <v>157896</v>
      </c>
      <c r="X47" s="46">
        <v>94972</v>
      </c>
      <c r="Y47" s="47">
        <v>294985</v>
      </c>
      <c r="Z47" s="45">
        <v>98269</v>
      </c>
      <c r="AA47" s="46">
        <v>141230</v>
      </c>
      <c r="AB47" s="47">
        <v>255417</v>
      </c>
      <c r="AC47" s="45">
        <v>104474</v>
      </c>
      <c r="AD47" s="46">
        <v>86763</v>
      </c>
    </row>
    <row r="48" spans="1:30" x14ac:dyDescent="0.25">
      <c r="A48" s="39">
        <v>18</v>
      </c>
      <c r="B48" s="44" t="s">
        <v>100</v>
      </c>
      <c r="C48" s="45">
        <v>191017.08997481881</v>
      </c>
      <c r="D48" s="46">
        <v>0</v>
      </c>
      <c r="E48" s="47">
        <v>184934.74620684367</v>
      </c>
      <c r="F48" s="46">
        <v>0</v>
      </c>
      <c r="G48" s="47">
        <v>203700</v>
      </c>
      <c r="H48" s="46">
        <v>0</v>
      </c>
      <c r="I48" s="47">
        <v>196140</v>
      </c>
      <c r="J48" s="46">
        <v>0</v>
      </c>
      <c r="K48" s="47">
        <v>182090</v>
      </c>
      <c r="L48" s="46">
        <v>0</v>
      </c>
      <c r="M48" s="47">
        <v>192010</v>
      </c>
      <c r="N48" s="46">
        <v>0</v>
      </c>
      <c r="O48" s="47">
        <v>183680</v>
      </c>
      <c r="P48" s="46">
        <v>0</v>
      </c>
      <c r="Q48" s="47">
        <v>263510</v>
      </c>
      <c r="R48" s="46">
        <v>0</v>
      </c>
      <c r="S48" s="47">
        <v>421070</v>
      </c>
      <c r="T48" s="46">
        <v>0</v>
      </c>
      <c r="U48" s="47">
        <v>878020</v>
      </c>
      <c r="V48" s="46">
        <v>0</v>
      </c>
      <c r="W48" s="47">
        <v>1264863</v>
      </c>
      <c r="X48" s="46"/>
      <c r="Y48" s="47">
        <v>1807181</v>
      </c>
      <c r="Z48" s="45">
        <v>0</v>
      </c>
      <c r="AA48" s="46">
        <v>0</v>
      </c>
      <c r="AB48" s="47">
        <v>1747035</v>
      </c>
      <c r="AC48" s="45">
        <v>0</v>
      </c>
      <c r="AD48" s="46">
        <v>0</v>
      </c>
    </row>
    <row r="49" spans="1:30" x14ac:dyDescent="0.25">
      <c r="A49" s="39">
        <v>19</v>
      </c>
      <c r="B49" s="44" t="s">
        <v>101</v>
      </c>
      <c r="C49" s="45">
        <v>0</v>
      </c>
      <c r="D49" s="46">
        <v>0</v>
      </c>
      <c r="E49" s="47">
        <v>0</v>
      </c>
      <c r="F49" s="46">
        <v>0</v>
      </c>
      <c r="G49" s="47">
        <v>29070</v>
      </c>
      <c r="H49" s="46">
        <v>0</v>
      </c>
      <c r="I49" s="47">
        <v>29410</v>
      </c>
      <c r="J49" s="46">
        <v>0</v>
      </c>
      <c r="K49" s="47">
        <v>21650</v>
      </c>
      <c r="L49" s="46">
        <v>0</v>
      </c>
      <c r="M49" s="47">
        <v>25800</v>
      </c>
      <c r="N49" s="46">
        <v>0</v>
      </c>
      <c r="O49" s="47">
        <v>25900</v>
      </c>
      <c r="P49" s="46">
        <v>0</v>
      </c>
      <c r="Q49" s="47">
        <v>46040</v>
      </c>
      <c r="R49" s="46">
        <v>0</v>
      </c>
      <c r="S49" s="47">
        <v>44990</v>
      </c>
      <c r="T49" s="46">
        <v>0</v>
      </c>
      <c r="U49" s="47">
        <v>63410</v>
      </c>
      <c r="V49" s="46">
        <v>0</v>
      </c>
      <c r="W49" s="47">
        <v>84978</v>
      </c>
      <c r="X49" s="46"/>
      <c r="Y49" s="47">
        <v>93319</v>
      </c>
      <c r="Z49" s="45">
        <v>0</v>
      </c>
      <c r="AA49" s="46">
        <v>0</v>
      </c>
      <c r="AB49" s="47">
        <v>106702</v>
      </c>
      <c r="AC49" s="45">
        <v>0</v>
      </c>
      <c r="AD49" s="46">
        <v>0</v>
      </c>
    </row>
    <row r="50" spans="1:30" x14ac:dyDescent="0.25">
      <c r="A50" s="39">
        <v>20</v>
      </c>
      <c r="B50" s="44" t="s">
        <v>102</v>
      </c>
      <c r="C50" s="45">
        <v>0</v>
      </c>
      <c r="D50" s="46">
        <v>0</v>
      </c>
      <c r="E50" s="47">
        <v>0</v>
      </c>
      <c r="F50" s="46">
        <v>0</v>
      </c>
      <c r="G50" s="47">
        <v>60440</v>
      </c>
      <c r="H50" s="46">
        <v>0</v>
      </c>
      <c r="I50" s="47">
        <v>42370</v>
      </c>
      <c r="J50" s="46">
        <v>0</v>
      </c>
      <c r="K50" s="47">
        <v>36410</v>
      </c>
      <c r="L50" s="46">
        <v>0</v>
      </c>
      <c r="M50" s="47">
        <v>31560</v>
      </c>
      <c r="N50" s="46">
        <v>0</v>
      </c>
      <c r="O50" s="47">
        <v>27950</v>
      </c>
      <c r="P50" s="46">
        <v>0</v>
      </c>
      <c r="Q50" s="47">
        <v>42180</v>
      </c>
      <c r="R50" s="46">
        <v>0</v>
      </c>
      <c r="S50" s="47">
        <v>44850</v>
      </c>
      <c r="T50" s="46">
        <v>0</v>
      </c>
      <c r="U50" s="47">
        <v>74180</v>
      </c>
      <c r="V50" s="46">
        <v>0</v>
      </c>
      <c r="W50" s="47">
        <v>120977</v>
      </c>
      <c r="X50" s="46"/>
      <c r="Y50" s="47">
        <v>150903</v>
      </c>
      <c r="Z50" s="45">
        <v>0</v>
      </c>
      <c r="AA50" s="46">
        <v>0</v>
      </c>
      <c r="AB50" s="47">
        <v>155748</v>
      </c>
      <c r="AC50" s="45">
        <v>0</v>
      </c>
      <c r="AD50" s="46">
        <v>0</v>
      </c>
    </row>
    <row r="51" spans="1:30" x14ac:dyDescent="0.25">
      <c r="A51" s="39">
        <v>21</v>
      </c>
      <c r="B51" s="44" t="s">
        <v>103</v>
      </c>
      <c r="C51" s="45">
        <v>0</v>
      </c>
      <c r="D51" s="46">
        <v>0</v>
      </c>
      <c r="E51" s="47">
        <v>0</v>
      </c>
      <c r="F51" s="46">
        <v>0</v>
      </c>
      <c r="G51" s="47">
        <v>65200</v>
      </c>
      <c r="H51" s="46">
        <v>0</v>
      </c>
      <c r="I51" s="47">
        <v>76770</v>
      </c>
      <c r="J51" s="46">
        <v>0</v>
      </c>
      <c r="K51" s="47">
        <v>98320</v>
      </c>
      <c r="L51" s="46">
        <v>0</v>
      </c>
      <c r="M51" s="47">
        <v>133080</v>
      </c>
      <c r="N51" s="46">
        <v>0</v>
      </c>
      <c r="O51" s="47">
        <v>140270</v>
      </c>
      <c r="P51" s="46">
        <v>0</v>
      </c>
      <c r="Q51" s="47">
        <v>161470</v>
      </c>
      <c r="R51" s="46">
        <v>0</v>
      </c>
      <c r="S51" s="47">
        <v>124280</v>
      </c>
      <c r="T51" s="46">
        <v>0</v>
      </c>
      <c r="U51" s="47"/>
      <c r="V51" s="46">
        <v>0</v>
      </c>
      <c r="W51" s="47"/>
      <c r="X51" s="46"/>
      <c r="Y51" s="47"/>
      <c r="Z51" s="45"/>
      <c r="AA51" s="46"/>
      <c r="AB51" s="47"/>
      <c r="AC51" s="45"/>
      <c r="AD51" s="46"/>
    </row>
    <row r="52" spans="1:30" x14ac:dyDescent="0.25">
      <c r="A52" s="39">
        <v>22</v>
      </c>
      <c r="B52" s="44" t="s">
        <v>104</v>
      </c>
      <c r="C52" s="45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129500</v>
      </c>
      <c r="R52" s="46">
        <v>0</v>
      </c>
      <c r="S52" s="47">
        <v>164380</v>
      </c>
      <c r="T52" s="46">
        <v>0</v>
      </c>
      <c r="U52" s="47">
        <v>227590</v>
      </c>
      <c r="V52" s="46">
        <v>0</v>
      </c>
      <c r="W52" s="47">
        <v>283207</v>
      </c>
      <c r="X52" s="46"/>
      <c r="Y52" s="47">
        <v>262308</v>
      </c>
      <c r="Z52" s="45">
        <v>0</v>
      </c>
      <c r="AA52" s="46">
        <v>0</v>
      </c>
      <c r="AB52" s="47">
        <v>300062</v>
      </c>
      <c r="AC52" s="45">
        <v>0</v>
      </c>
      <c r="AD52" s="46">
        <v>0</v>
      </c>
    </row>
    <row r="53" spans="1:30" x14ac:dyDescent="0.25">
      <c r="A53" s="39">
        <v>23</v>
      </c>
      <c r="B53" s="48" t="s">
        <v>105</v>
      </c>
      <c r="C53" s="45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0</v>
      </c>
      <c r="S53" s="47">
        <v>147890</v>
      </c>
      <c r="T53" s="46">
        <v>0</v>
      </c>
      <c r="U53" s="47">
        <v>211620</v>
      </c>
      <c r="V53" s="46">
        <v>0</v>
      </c>
      <c r="W53" s="47">
        <v>315925</v>
      </c>
      <c r="X53" s="46"/>
      <c r="Y53" s="47">
        <v>254626</v>
      </c>
      <c r="Z53" s="45">
        <v>0</v>
      </c>
      <c r="AA53" s="46">
        <v>0</v>
      </c>
      <c r="AB53" s="47">
        <v>222011</v>
      </c>
      <c r="AC53" s="45">
        <v>0</v>
      </c>
      <c r="AD53" s="46">
        <v>0</v>
      </c>
    </row>
    <row r="54" spans="1:30" x14ac:dyDescent="0.25">
      <c r="A54" s="39">
        <v>24</v>
      </c>
      <c r="B54" s="48" t="s">
        <v>106</v>
      </c>
      <c r="C54" s="45">
        <v>0</v>
      </c>
      <c r="D54" s="46">
        <v>0</v>
      </c>
      <c r="E54" s="47">
        <v>0</v>
      </c>
      <c r="F54" s="46">
        <v>0</v>
      </c>
      <c r="G54" s="47">
        <v>0</v>
      </c>
      <c r="H54" s="46">
        <v>0</v>
      </c>
      <c r="I54" s="47">
        <v>0</v>
      </c>
      <c r="J54" s="46">
        <v>0</v>
      </c>
      <c r="K54" s="47">
        <v>0</v>
      </c>
      <c r="L54" s="46">
        <v>0</v>
      </c>
      <c r="M54" s="47">
        <v>0</v>
      </c>
      <c r="N54" s="46">
        <v>0</v>
      </c>
      <c r="O54" s="47">
        <v>0</v>
      </c>
      <c r="P54" s="46">
        <v>0</v>
      </c>
      <c r="Q54" s="47">
        <v>0</v>
      </c>
      <c r="R54" s="46">
        <v>0</v>
      </c>
      <c r="S54" s="47">
        <v>0</v>
      </c>
      <c r="T54" s="46">
        <v>0</v>
      </c>
      <c r="U54" s="47">
        <v>155250</v>
      </c>
      <c r="V54" s="46">
        <v>0</v>
      </c>
      <c r="W54" s="49">
        <v>368624</v>
      </c>
      <c r="X54" s="50"/>
      <c r="Y54" s="47">
        <v>675325</v>
      </c>
      <c r="Z54" s="45">
        <v>0</v>
      </c>
      <c r="AA54" s="46">
        <v>0</v>
      </c>
      <c r="AB54" s="47">
        <v>943720</v>
      </c>
      <c r="AC54" s="45">
        <v>0</v>
      </c>
      <c r="AD54" s="46">
        <v>0</v>
      </c>
    </row>
    <row r="55" spans="1:30" ht="15.75" thickBot="1" x14ac:dyDescent="0.3">
      <c r="A55" s="51">
        <v>25</v>
      </c>
      <c r="B55" s="52" t="s">
        <v>107</v>
      </c>
      <c r="C55" s="53">
        <v>0</v>
      </c>
      <c r="D55" s="54">
        <v>0</v>
      </c>
      <c r="E55" s="55">
        <v>0</v>
      </c>
      <c r="F55" s="54">
        <v>0</v>
      </c>
      <c r="G55" s="55">
        <v>0</v>
      </c>
      <c r="H55" s="54">
        <v>0</v>
      </c>
      <c r="I55" s="55">
        <v>0</v>
      </c>
      <c r="J55" s="54">
        <v>0</v>
      </c>
      <c r="K55" s="55">
        <v>0</v>
      </c>
      <c r="L55" s="54">
        <v>0</v>
      </c>
      <c r="M55" s="55">
        <v>0</v>
      </c>
      <c r="N55" s="54">
        <v>0</v>
      </c>
      <c r="O55" s="55">
        <v>0</v>
      </c>
      <c r="P55" s="54">
        <v>0</v>
      </c>
      <c r="Q55" s="55">
        <v>0</v>
      </c>
      <c r="R55" s="54">
        <v>0</v>
      </c>
      <c r="S55" s="55">
        <v>0</v>
      </c>
      <c r="T55" s="54">
        <v>0</v>
      </c>
      <c r="U55" s="55">
        <v>28360</v>
      </c>
      <c r="V55" s="54">
        <v>0</v>
      </c>
      <c r="W55" s="55">
        <v>77630</v>
      </c>
      <c r="X55" s="54"/>
      <c r="Y55" s="47">
        <v>87547</v>
      </c>
      <c r="Z55" s="53">
        <v>0</v>
      </c>
      <c r="AA55" s="54">
        <v>0</v>
      </c>
      <c r="AB55" s="47">
        <v>231799</v>
      </c>
      <c r="AC55" s="53">
        <v>0</v>
      </c>
      <c r="AD55" s="54">
        <v>0</v>
      </c>
    </row>
    <row r="56" spans="1:30" x14ac:dyDescent="0.25">
      <c r="A56" s="56"/>
      <c r="B56" s="57" t="s">
        <v>108</v>
      </c>
      <c r="C56" s="58">
        <f>AVERAGEIF(C31:C55,"&gt;0")</f>
        <v>485097.08179412782</v>
      </c>
      <c r="D56" s="59"/>
      <c r="E56" s="60">
        <f t="shared" ref="E56:S56" si="2">AVERAGEIF(E31:E55,"&gt;0")</f>
        <v>448999.30327250011</v>
      </c>
      <c r="F56" s="59"/>
      <c r="G56" s="60">
        <f t="shared" si="2"/>
        <v>399110.5</v>
      </c>
      <c r="H56" s="59"/>
      <c r="I56" s="60">
        <f t="shared" si="2"/>
        <v>397773.5</v>
      </c>
      <c r="J56" s="59"/>
      <c r="K56" s="60">
        <f t="shared" si="2"/>
        <v>397773.5</v>
      </c>
      <c r="L56" s="59"/>
      <c r="M56" s="60">
        <f t="shared" si="2"/>
        <v>467440.77777777775</v>
      </c>
      <c r="N56" s="59"/>
      <c r="O56" s="60">
        <f t="shared" si="2"/>
        <v>514184.83333333331</v>
      </c>
      <c r="P56" s="59"/>
      <c r="Q56" s="60">
        <f t="shared" si="2"/>
        <v>730683.73684210528</v>
      </c>
      <c r="R56" s="59"/>
      <c r="S56" s="60">
        <f t="shared" si="2"/>
        <v>844149.55</v>
      </c>
      <c r="T56" s="59"/>
      <c r="U56" s="60">
        <f>AVERAGEIF(U31:U55,"&gt;0")</f>
        <v>1345209.5</v>
      </c>
      <c r="V56" s="59"/>
      <c r="W56" s="49">
        <f>AVERAGEIF(W31:W55,"&gt;0")</f>
        <v>1954150</v>
      </c>
      <c r="X56" s="59"/>
      <c r="Y56" s="61">
        <f>AVERAGEIF(Y31:Y55,"&gt;0")</f>
        <v>2127126.9500000002</v>
      </c>
      <c r="Z56" s="60"/>
      <c r="AA56" s="62"/>
      <c r="AB56" s="61">
        <f>AVERAGEIF(AB31:AB55,"&gt;0")</f>
        <v>2315500</v>
      </c>
      <c r="AC56" s="60"/>
      <c r="AD56" s="62"/>
    </row>
    <row r="57" spans="1:30" ht="15.75" thickBot="1" x14ac:dyDescent="0.3">
      <c r="A57" s="39"/>
      <c r="B57" s="63" t="s">
        <v>6</v>
      </c>
      <c r="C57" s="64">
        <f>SUM(C31:C55)</f>
        <v>7761553.3087060452</v>
      </c>
      <c r="D57" s="65">
        <f t="shared" ref="D57:V57" si="3">SUM(D31:D55)</f>
        <v>226713.53520892721</v>
      </c>
      <c r="E57" s="66">
        <f t="shared" si="3"/>
        <v>7183988.8523600018</v>
      </c>
      <c r="F57" s="65">
        <f t="shared" si="3"/>
        <v>359199.44269042474</v>
      </c>
      <c r="G57" s="66">
        <f t="shared" si="3"/>
        <v>7183989</v>
      </c>
      <c r="H57" s="65">
        <f t="shared" si="3"/>
        <v>359199</v>
      </c>
      <c r="I57" s="66">
        <f t="shared" si="3"/>
        <v>7159923</v>
      </c>
      <c r="J57" s="65">
        <f t="shared" si="3"/>
        <v>357996</v>
      </c>
      <c r="K57" s="66">
        <f t="shared" si="3"/>
        <v>7159923</v>
      </c>
      <c r="L57" s="65">
        <f t="shared" si="3"/>
        <v>357996</v>
      </c>
      <c r="M57" s="66">
        <f t="shared" si="3"/>
        <v>8413934</v>
      </c>
      <c r="N57" s="65">
        <f t="shared" si="3"/>
        <v>420697</v>
      </c>
      <c r="O57" s="66">
        <f t="shared" si="3"/>
        <v>9255327</v>
      </c>
      <c r="P57" s="65">
        <f t="shared" si="3"/>
        <v>462766</v>
      </c>
      <c r="Q57" s="66">
        <f t="shared" si="3"/>
        <v>13882991</v>
      </c>
      <c r="R57" s="65">
        <f t="shared" si="3"/>
        <v>694150</v>
      </c>
      <c r="S57" s="66">
        <f t="shared" si="3"/>
        <v>16882991</v>
      </c>
      <c r="T57" s="65">
        <f t="shared" si="3"/>
        <v>844149</v>
      </c>
      <c r="U57" s="66">
        <f t="shared" si="3"/>
        <v>26904190</v>
      </c>
      <c r="V57" s="65">
        <f t="shared" si="3"/>
        <v>1344150</v>
      </c>
      <c r="W57" s="67">
        <f>SUM(W31:W55)</f>
        <v>39083000</v>
      </c>
      <c r="X57" s="68">
        <f>SUM(X31:X55)</f>
        <v>1954150</v>
      </c>
      <c r="Y57" s="67">
        <f t="shared" ref="Y57:Z57" si="4">SUM(Y31:Y55)</f>
        <v>42542539</v>
      </c>
      <c r="Z57" s="64">
        <f t="shared" si="4"/>
        <v>2104923</v>
      </c>
      <c r="AA57" s="68">
        <f>SUM(AA31:AA55)</f>
        <v>444088</v>
      </c>
      <c r="AB57" s="67">
        <f t="shared" ref="AB57:AD57" si="5">SUM(AB31:AB55)</f>
        <v>46310000</v>
      </c>
      <c r="AC57" s="64">
        <f t="shared" si="5"/>
        <v>2315500</v>
      </c>
      <c r="AD57" s="68">
        <f t="shared" si="5"/>
        <v>86763</v>
      </c>
    </row>
    <row r="58" spans="1:30" ht="32.25" x14ac:dyDescent="0.25">
      <c r="A58" s="23"/>
      <c r="B58" s="69" t="s">
        <v>109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30" ht="45.75" customHeight="1" x14ac:dyDescent="0.25">
      <c r="A59" s="23"/>
      <c r="B59" s="69" t="s">
        <v>110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1" spans="1:30" x14ac:dyDescent="0.25">
      <c r="A61" s="32" t="s">
        <v>69</v>
      </c>
    </row>
    <row r="62" spans="1:30" x14ac:dyDescent="0.25">
      <c r="A62" s="36" t="s">
        <v>78</v>
      </c>
    </row>
  </sheetData>
  <mergeCells count="15">
    <mergeCell ref="I29:J29"/>
    <mergeCell ref="B1:D1"/>
    <mergeCell ref="B28:C28"/>
    <mergeCell ref="C29:D29"/>
    <mergeCell ref="E29:F29"/>
    <mergeCell ref="G29:H29"/>
    <mergeCell ref="W29:X29"/>
    <mergeCell ref="Y29:AA29"/>
    <mergeCell ref="AB29:AD29"/>
    <mergeCell ref="K29:L29"/>
    <mergeCell ref="M29:N29"/>
    <mergeCell ref="O29:P29"/>
    <mergeCell ref="Q29:R29"/>
    <mergeCell ref="S29:T29"/>
    <mergeCell ref="U29:V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1.1</vt:lpstr>
      <vt:lpstr>1.2</vt:lpstr>
      <vt:lpstr>1.3</vt:lpstr>
      <vt:lpstr>1.4</vt:lpstr>
      <vt:lpstr>1.5</vt:lpstr>
      <vt:lpstr>1.6</vt:lpstr>
      <vt:lpstr>1.7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Laurand</dc:creator>
  <cp:lastModifiedBy>Kadri Raudvere</cp:lastModifiedBy>
  <dcterms:created xsi:type="dcterms:W3CDTF">2021-06-11T07:41:58Z</dcterms:created>
  <dcterms:modified xsi:type="dcterms:W3CDTF">2022-06-28T06:31:04Z</dcterms:modified>
</cp:coreProperties>
</file>