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/>
  <mc:AlternateContent xmlns:mc="http://schemas.openxmlformats.org/markup-compatibility/2006">
    <mc:Choice Requires="x15">
      <x15ac:absPath xmlns:x15ac="http://schemas.microsoft.com/office/spreadsheetml/2010/11/ac" url="H:\Kodulehe uuendamine\2023\Juulil 2023\"/>
    </mc:Choice>
  </mc:AlternateContent>
  <xr:revisionPtr revIDLastSave="0" documentId="13_ncr:1_{337BECCE-9D35-4B77-B51C-197AE516287E}" xr6:coauthVersionLast="47" xr6:coauthVersionMax="47" xr10:uidLastSave="{00000000-0000-0000-0000-000000000000}"/>
  <bookViews>
    <workbookView xWindow="28680" yWindow="-120" windowWidth="29040" windowHeight="15840" activeTab="6" xr2:uid="{00000000-000D-0000-FFFF-FFFF00000000}"/>
  </bookViews>
  <sheets>
    <sheet name="1.1." sheetId="9" r:id="rId1"/>
    <sheet name="1.2" sheetId="8" r:id="rId2"/>
    <sheet name="1.3." sheetId="6" r:id="rId3"/>
    <sheet name="1.4." sheetId="10" r:id="rId4"/>
    <sheet name="1.5." sheetId="11" r:id="rId5"/>
    <sheet name="1.6." sheetId="12" r:id="rId6"/>
    <sheet name="1.7" sheetId="13" r:id="rId7"/>
  </sheets>
  <definedNames>
    <definedName name="_xlnm._FilterDatabase" localSheetId="3" hidden="1">'1.4.'!$A$3:$L$3</definedName>
    <definedName name="_xlnm._FilterDatabase" localSheetId="4" hidden="1">'1.5.'!$A$3:$K$3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P6" i="6" l="1"/>
  <c r="P5" i="6"/>
  <c r="J27" i="8" l="1"/>
  <c r="I21" i="8"/>
  <c r="J21" i="8"/>
  <c r="R8" i="8"/>
  <c r="Q7" i="8" s="1"/>
  <c r="I10" i="13"/>
  <c r="H10" i="13"/>
  <c r="F10" i="13"/>
  <c r="D10" i="13"/>
  <c r="J10" i="13" s="1"/>
  <c r="I9" i="13"/>
  <c r="H9" i="13"/>
  <c r="F9" i="13"/>
  <c r="D9" i="13"/>
  <c r="J9" i="13" s="1"/>
  <c r="I8" i="13"/>
  <c r="H8" i="13"/>
  <c r="D8" i="13"/>
  <c r="J8" i="13" s="1"/>
  <c r="J7" i="13"/>
  <c r="I7" i="13"/>
  <c r="H7" i="13"/>
  <c r="D7" i="13"/>
  <c r="I6" i="13"/>
  <c r="H6" i="13"/>
  <c r="D6" i="13"/>
  <c r="J6" i="13" s="1"/>
  <c r="I5" i="13"/>
  <c r="H5" i="13"/>
  <c r="D5" i="13"/>
  <c r="J5" i="13" s="1"/>
  <c r="I4" i="13"/>
  <c r="H4" i="13"/>
  <c r="D4" i="13"/>
  <c r="J4" i="13" s="1"/>
  <c r="O6" i="6"/>
  <c r="O5" i="6"/>
  <c r="E25" i="8"/>
  <c r="E26" i="8"/>
  <c r="E27" i="8"/>
  <c r="E24" i="8"/>
  <c r="I18" i="8"/>
  <c r="I19" i="8"/>
  <c r="I20" i="8"/>
  <c r="I17" i="8"/>
  <c r="H18" i="8"/>
  <c r="H19" i="8"/>
  <c r="H20" i="8"/>
  <c r="H17" i="8"/>
  <c r="H21" i="8" s="1"/>
  <c r="G18" i="8"/>
  <c r="G19" i="8"/>
  <c r="F18" i="8"/>
  <c r="F19" i="8"/>
  <c r="F17" i="8"/>
  <c r="E18" i="8"/>
  <c r="E19" i="8"/>
  <c r="E20" i="8"/>
  <c r="E17" i="8"/>
  <c r="D18" i="8"/>
  <c r="D19" i="8"/>
  <c r="D20" i="8"/>
  <c r="D17" i="8"/>
  <c r="D21" i="8" s="1"/>
  <c r="C18" i="8"/>
  <c r="C17" i="8"/>
  <c r="C19" i="8"/>
  <c r="C20" i="8"/>
  <c r="P8" i="8"/>
  <c r="O6" i="8" s="1"/>
  <c r="I26" i="8" s="1"/>
  <c r="N8" i="8"/>
  <c r="M6" i="8" s="1"/>
  <c r="H26" i="8" s="1"/>
  <c r="G8" i="8"/>
  <c r="F8" i="8"/>
  <c r="E7" i="8" s="1"/>
  <c r="D27" i="8" s="1"/>
  <c r="D8" i="8"/>
  <c r="C7" i="8" s="1"/>
  <c r="C27" i="8" s="1"/>
  <c r="L7" i="8"/>
  <c r="L8" i="8" s="1"/>
  <c r="J7" i="8"/>
  <c r="I7" i="8" s="1"/>
  <c r="F27" i="8" s="1"/>
  <c r="I6" i="8"/>
  <c r="F26" i="8" s="1"/>
  <c r="O5" i="8"/>
  <c r="I25" i="8" s="1"/>
  <c r="M5" i="8"/>
  <c r="H25" i="8" s="1"/>
  <c r="I5" i="8"/>
  <c r="F25" i="8" s="1"/>
  <c r="L4" i="8"/>
  <c r="G17" i="8" s="1"/>
  <c r="I4" i="8"/>
  <c r="E4" i="8"/>
  <c r="C4" i="8"/>
  <c r="C21" i="8" l="1"/>
  <c r="E21" i="8"/>
  <c r="C6" i="8"/>
  <c r="C26" i="8" s="1"/>
  <c r="E6" i="8"/>
  <c r="D26" i="8" s="1"/>
  <c r="C5" i="8"/>
  <c r="C25" i="8" s="1"/>
  <c r="E5" i="8"/>
  <c r="D25" i="8" s="1"/>
  <c r="Q4" i="8"/>
  <c r="J24" i="8" s="1"/>
  <c r="Q5" i="8"/>
  <c r="J25" i="8" s="1"/>
  <c r="Q6" i="8"/>
  <c r="J26" i="8" s="1"/>
  <c r="F20" i="8"/>
  <c r="C24" i="8"/>
  <c r="M4" i="8"/>
  <c r="M7" i="8"/>
  <c r="H27" i="8" s="1"/>
  <c r="O4" i="8"/>
  <c r="I8" i="8"/>
  <c r="O7" i="8"/>
  <c r="I27" i="8" s="1"/>
  <c r="G20" i="8"/>
  <c r="G21" i="8" s="1"/>
  <c r="D24" i="8"/>
  <c r="F24" i="8"/>
  <c r="F21" i="8"/>
  <c r="K7" i="8"/>
  <c r="G27" i="8" s="1"/>
  <c r="K5" i="8"/>
  <c r="G25" i="8" s="1"/>
  <c r="K6" i="8"/>
  <c r="G26" i="8" s="1"/>
  <c r="K4" i="8"/>
  <c r="C8" i="8" l="1"/>
  <c r="E8" i="8"/>
  <c r="Q8" i="8"/>
  <c r="K8" i="8"/>
  <c r="G24" i="8"/>
  <c r="O8" i="8"/>
  <c r="I24" i="8"/>
  <c r="M8" i="8"/>
  <c r="H24" i="8"/>
  <c r="N6" i="6"/>
  <c r="N5" i="6"/>
  <c r="M6" i="6" l="1"/>
  <c r="L6" i="6"/>
  <c r="K6" i="6"/>
  <c r="J6" i="6"/>
  <c r="I6" i="6"/>
  <c r="H6" i="6"/>
  <c r="G6" i="6"/>
  <c r="F6" i="6"/>
  <c r="E6" i="6"/>
  <c r="D6" i="6"/>
  <c r="C6" i="6"/>
  <c r="B6" i="6"/>
  <c r="M5" i="6"/>
  <c r="L5" i="6"/>
  <c r="K5" i="6"/>
  <c r="J5" i="6"/>
  <c r="I5" i="6"/>
  <c r="H5" i="6"/>
  <c r="G5" i="6"/>
  <c r="F5" i="6"/>
  <c r="E5" i="6"/>
  <c r="D5" i="6"/>
  <c r="C5" i="6"/>
  <c r="B5" i="6"/>
</calcChain>
</file>

<file path=xl/sharedStrings.xml><?xml version="1.0" encoding="utf-8"?>
<sst xmlns="http://schemas.openxmlformats.org/spreadsheetml/2006/main" count="316" uniqueCount="130">
  <si>
    <t>Malta</t>
  </si>
  <si>
    <t>Austria</t>
  </si>
  <si>
    <t>Portugal</t>
  </si>
  <si>
    <t>:</t>
  </si>
  <si>
    <t>Montenegro</t>
  </si>
  <si>
    <t>Serbia</t>
  </si>
  <si>
    <t>mln EUR</t>
  </si>
  <si>
    <t>Kristina.Laurand@etag.ee</t>
  </si>
  <si>
    <t xml:space="preserve">% of GDP </t>
  </si>
  <si>
    <t>R&amp;D funder</t>
  </si>
  <si>
    <t>% of GDP</t>
  </si>
  <si>
    <t>R&amp;D expenditure</t>
  </si>
  <si>
    <t>PUBLIC SECTOR</t>
  </si>
  <si>
    <t>Public sector -&gt; Public sector</t>
  </si>
  <si>
    <t>Public sector</t>
  </si>
  <si>
    <t>PRIVATE SECTOR</t>
  </si>
  <si>
    <t>Private sector</t>
  </si>
  <si>
    <t>FOREIGN FUNDS</t>
  </si>
  <si>
    <t>Private sector -&gt; Public sector</t>
  </si>
  <si>
    <t>Total</t>
  </si>
  <si>
    <t>Private sector -&gt; Private sector</t>
  </si>
  <si>
    <t>Foreign funds-&gt; Public sector</t>
  </si>
  <si>
    <t>Foreign funds -&gt; Private sector</t>
  </si>
  <si>
    <t>Sources: Statistcs Estonia, tables TD024, TD025, TD050, TD052, TD078, calculations by Estonian Research Council.</t>
  </si>
  <si>
    <t>Country / year</t>
  </si>
  <si>
    <t>Belgium</t>
  </si>
  <si>
    <t>Bulgaria</t>
  </si>
  <si>
    <t>Estonia</t>
  </si>
  <si>
    <t>EU-13</t>
  </si>
  <si>
    <t>Spain</t>
  </si>
  <si>
    <t>Netherlands</t>
  </si>
  <si>
    <t>Croatia</t>
  </si>
  <si>
    <t>Ireland</t>
  </si>
  <si>
    <t>Italy</t>
  </si>
  <si>
    <t>Greece</t>
  </si>
  <si>
    <t>Cyprus</t>
  </si>
  <si>
    <t>Lithuania</t>
  </si>
  <si>
    <t>Luxembourg</t>
  </si>
  <si>
    <t>Latvia</t>
  </si>
  <si>
    <t>Poland</t>
  </si>
  <si>
    <t>France</t>
  </si>
  <si>
    <t>Sweden</t>
  </si>
  <si>
    <t>Romania</t>
  </si>
  <si>
    <t>Germany</t>
  </si>
  <si>
    <t>Slovakia</t>
  </si>
  <si>
    <t>Slovenia</t>
  </si>
  <si>
    <t>Finland</t>
  </si>
  <si>
    <t>United Kingdom</t>
  </si>
  <si>
    <t>Denmark</t>
  </si>
  <si>
    <t>Czechia</t>
  </si>
  <si>
    <t>Hungary</t>
  </si>
  <si>
    <t>Contact: Kadri Raudvere, kadri.raudvere@etag.ee</t>
  </si>
  <si>
    <t>China except Hong Kong</t>
  </si>
  <si>
    <t>Euro area (19)</t>
  </si>
  <si>
    <t>Iceland</t>
  </si>
  <si>
    <t>Japan</t>
  </si>
  <si>
    <t>North Macedonia</t>
  </si>
  <si>
    <t>Norway</t>
  </si>
  <si>
    <t>South Korea</t>
  </si>
  <si>
    <t>Switzerland</t>
  </si>
  <si>
    <t>Turkey</t>
  </si>
  <si>
    <t>United States</t>
  </si>
  <si>
    <t>: no data available</t>
  </si>
  <si>
    <t>Contact: Kristina Laurand</t>
  </si>
  <si>
    <t>Research grants</t>
  </si>
  <si>
    <t>Baseline funding</t>
  </si>
  <si>
    <t>Other</t>
  </si>
  <si>
    <t>%</t>
  </si>
  <si>
    <t>Sources: Estonian Research Council, Ministry of Education and Research.</t>
  </si>
  <si>
    <t xml:space="preserve">Contact: Kristina Laurand
</t>
  </si>
  <si>
    <t>National research grants (mln EUR)</t>
  </si>
  <si>
    <t>Baseline funding (mln EUR)</t>
  </si>
  <si>
    <t>National research grants (%)</t>
  </si>
  <si>
    <t>Baseline funding (%)</t>
  </si>
  <si>
    <t>Budget</t>
  </si>
  <si>
    <t>Contact: Kadri Raudvere, Kadri.Raudvere@etag.ee</t>
  </si>
  <si>
    <t>million EUR</t>
  </si>
  <si>
    <t>Public sector -&gt; Private sector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</si>
  <si>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</si>
  <si>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</si>
  <si>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</si>
  <si>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</si>
  <si>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</si>
  <si>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</si>
  <si>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</si>
  <si>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</si>
  <si>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</si>
  <si>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EU-27</t>
  </si>
  <si>
    <t>Country</t>
  </si>
  <si>
    <t>European Union (27)</t>
  </si>
  <si>
    <t>Sources: Eurostat (GERD by sector of performance and source of funds [rd_e_gerdfund], Gross domestic product at market prices [nama_10_gdp]), calculations by Estonian Research Council.</t>
  </si>
  <si>
    <t>2020</t>
  </si>
  <si>
    <t>EL-19 (euroarea)</t>
  </si>
  <si>
    <t>EU-14</t>
  </si>
  <si>
    <t>Sources: Eurostat  (Intramural R&amp;D expenditure (GERD) by sectors of performance, Gross domestic product at market prices [nama_10_gdp]), calculations by Estonian Research Council.</t>
  </si>
  <si>
    <t>: data not available</t>
  </si>
  <si>
    <t>Country/year</t>
  </si>
  <si>
    <t>European Union (13)</t>
  </si>
  <si>
    <t>European Union (14)</t>
  </si>
  <si>
    <t>Sources: Eurostat (Intramural R&amp;D expenditure (GERD) by sectors of performance [rd_e_gerdtot], Gross domestic product at market prices [nama_10_gdp]), calculations by Estonian Research Council).</t>
  </si>
  <si>
    <t>Data last updated: 02.12.2022</t>
  </si>
  <si>
    <t>Research grants managed by ETAG (million EUR)</t>
  </si>
  <si>
    <t>Baseline funding (million EUR)</t>
  </si>
  <si>
    <t>Others (million EUR)</t>
  </si>
  <si>
    <t>Public sector (million EUR)</t>
  </si>
  <si>
    <t>Public sector expenditures (percentage of GDP)</t>
  </si>
  <si>
    <t>GDP (million EUR)</t>
  </si>
  <si>
    <t>Research grants managed by ETAG (%)</t>
  </si>
  <si>
    <t>Others (%)</t>
  </si>
  <si>
    <t>* Other expenses are the remaining public sector R&amp;D expenditures apart from research grants managed by Estonian Research Council and baseline funding (including other ministries).</t>
  </si>
  <si>
    <t>Euro area - 19 countries  (from 2015)</t>
  </si>
  <si>
    <t>Bosnia and Herzegovina</t>
  </si>
  <si>
    <t>Russia</t>
  </si>
  <si>
    <t>Data last updated: 15.12.2022</t>
  </si>
  <si>
    <t>Data last updated: 15.12.2022.</t>
  </si>
  <si>
    <t xml:space="preserve">1.1. Flows of funding and incurred expenditures on R&amp;D between sectors in Estonia in 2021 (million EUR &amp; percentage of GDP) </t>
  </si>
  <si>
    <t>1.2. The budget of the research, development and innovation programme of the Ministry of Education and Research (million EUR) in 2016-2023</t>
  </si>
  <si>
    <t>External</t>
  </si>
  <si>
    <t>1.3. Proportions between baseline funding and national research grants 2009-2023</t>
  </si>
  <si>
    <t>1.4. Intramural R&amp;D expenditure on R&amp;D as a percentage of GDP, 2011-2021</t>
  </si>
  <si>
    <t>1.5. Intramural R&amp;D expenditure financed by government (%), 2011-2020</t>
  </si>
  <si>
    <t>1.6. Public sector and private sector R&amp;D expenditures as a percentage of GDP in 2021 in Europe</t>
  </si>
  <si>
    <t>Data last updated: 06.01.2023</t>
  </si>
  <si>
    <t>Source: Ministry of Education and Research (state budget)</t>
  </si>
  <si>
    <t>Other Funds</t>
  </si>
  <si>
    <t>External Resources</t>
  </si>
  <si>
    <t>Sources: Statistcs Estonia, tables TD078 (last updated 28.06.2023) and RAA0012 (last updated 31.05.2023), calculations by Estonian Research Council.</t>
  </si>
  <si>
    <t>Ministry of Education and Research.</t>
  </si>
  <si>
    <t>1.7. Public sector R&amp;D expenditure (million EUR, % of GDP) and the shares of research grants and baseline funding in it in in 2015-2022</t>
  </si>
  <si>
    <t>Data last updated: 31.07.2023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</si>
</sst>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#,##0.0"/>
    <numFmt numFmtId="166" formatCode="0.0%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Arial"/>
      <family val="2"/>
      <charset val="186"/>
    </font>
    <font>
      <b/>
      <sz val="11"/>
      <name val="Calibri"/>
      <family val="2"/>
      <scheme val="minor"/>
    </font>
    <font>
      <b/>
      <sz val="12"/>
      <color rgb="FF9474CC"/>
      <name val="Calibri Light"/>
      <family val="2"/>
      <charset val="186"/>
    </font>
    <font>
      <b/>
      <sz val="12"/>
      <color rgb="FF6638B6"/>
      <name val="Calibri Light"/>
      <family val="2"/>
      <charset val="186"/>
    </font>
    <font>
      <b/>
      <sz val="11"/>
      <name val="Calibri"/>
      <family val="2"/>
      <charset val="186"/>
      <scheme val="minor"/>
    </font>
    <font>
      <sz val="11"/>
      <name val="Calibri"/>
      <family val="2"/>
      <charset val="186"/>
      <scheme val="minor"/>
    </font>
    <font>
      <b/>
      <sz val="11"/>
      <color rgb="FF000000"/>
      <name val="Calibri"/>
      <family val="2"/>
      <charset val="186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0D7F0"/>
        <bgColor indexed="64"/>
      </patternFill>
    </fill>
    <fill>
      <patternFill patternType="solid">
        <fgColor theme="4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</borders>
  <cellStyleXfs count="3">
    <xf numFmtId="0" fontId="0" fillId="0" borderId="0"/>
    <xf numFmtId="9" fontId="8" fillId="0" borderId="0" applyFont="0" applyFill="0" applyBorder="0" applyAlignment="0" applyProtection="0"/>
    <xf numFmtId="0" fontId="10" fillId="0" borderId="0"/>
  </cellStyleXfs>
  <cellXfs count="73">
    <xf numFmtId="0" fontId="0" fillId="0" borderId="0" xfId="0"/>
    <xf numFmtId="0" fontId="0" fillId="0" borderId="1" xfId="0" applyBorder="1"/>
    <xf numFmtId="0" fontId="0" fillId="2" borderId="1" xfId="0" applyFill="1" applyBorder="1"/>
    <xf numFmtId="164" fontId="0" fillId="0" borderId="1" xfId="0" applyNumberFormat="1" applyBorder="1"/>
    <xf numFmtId="0" fontId="7" fillId="0" borderId="0" xfId="0" applyFont="1"/>
    <xf numFmtId="9" fontId="0" fillId="0" borderId="1" xfId="1" applyFont="1" applyBorder="1"/>
    <xf numFmtId="0" fontId="7" fillId="2" borderId="1" xfId="0" applyFont="1" applyFill="1" applyBorder="1"/>
    <xf numFmtId="0" fontId="7" fillId="0" borderId="1" xfId="0" applyFont="1" applyBorder="1"/>
    <xf numFmtId="9" fontId="7" fillId="0" borderId="1" xfId="0" applyNumberFormat="1" applyFont="1" applyBorder="1"/>
    <xf numFmtId="164" fontId="7" fillId="0" borderId="1" xfId="0" applyNumberFormat="1" applyFont="1" applyBorder="1"/>
    <xf numFmtId="9" fontId="7" fillId="0" borderId="1" xfId="1" applyFont="1" applyBorder="1"/>
    <xf numFmtId="0" fontId="7" fillId="0" borderId="0" xfId="0" applyFont="1" applyAlignment="1">
      <alignment vertical="center"/>
    </xf>
    <xf numFmtId="165" fontId="0" fillId="0" borderId="1" xfId="0" applyNumberFormat="1" applyBorder="1"/>
    <xf numFmtId="9" fontId="0" fillId="0" borderId="1" xfId="1" applyFont="1" applyFill="1" applyBorder="1"/>
    <xf numFmtId="0" fontId="9" fillId="0" borderId="0" xfId="0" applyFont="1"/>
    <xf numFmtId="0" fontId="12" fillId="0" borderId="0" xfId="0" applyFont="1"/>
    <xf numFmtId="0" fontId="13" fillId="0" borderId="0" xfId="0" applyFont="1"/>
    <xf numFmtId="10" fontId="5" fillId="0" borderId="1" xfId="0" applyNumberFormat="1" applyFont="1" applyBorder="1"/>
    <xf numFmtId="0" fontId="5" fillId="0" borderId="1" xfId="0" applyFont="1" applyBorder="1"/>
    <xf numFmtId="10" fontId="5" fillId="0" borderId="1" xfId="1" applyNumberFormat="1" applyFont="1" applyBorder="1"/>
    <xf numFmtId="0" fontId="5" fillId="0" borderId="0" xfId="0" applyFont="1"/>
    <xf numFmtId="164" fontId="5" fillId="0" borderId="1" xfId="0" applyNumberFormat="1" applyFont="1" applyBorder="1"/>
    <xf numFmtId="0" fontId="11" fillId="0" borderId="0" xfId="0" applyFont="1"/>
    <xf numFmtId="0" fontId="6" fillId="0" borderId="0" xfId="0" applyFont="1"/>
    <xf numFmtId="0" fontId="0" fillId="0" borderId="1" xfId="0" applyBorder="1" applyAlignment="1">
      <alignment horizontal="center"/>
    </xf>
    <xf numFmtId="0" fontId="0" fillId="0" borderId="0" xfId="0" applyAlignment="1">
      <alignment vertical="top" wrapText="1"/>
    </xf>
    <xf numFmtId="0" fontId="5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10" fontId="7" fillId="0" borderId="1" xfId="0" applyNumberFormat="1" applyFont="1" applyBorder="1"/>
    <xf numFmtId="10" fontId="14" fillId="0" borderId="1" xfId="0" applyNumberFormat="1" applyFont="1" applyBorder="1"/>
    <xf numFmtId="0" fontId="3" fillId="0" borderId="1" xfId="0" applyFont="1" applyBorder="1"/>
    <xf numFmtId="1" fontId="7" fillId="0" borderId="1" xfId="0" applyNumberFormat="1" applyFont="1" applyBorder="1"/>
    <xf numFmtId="0" fontId="7" fillId="2" borderId="1" xfId="0" applyFont="1" applyFill="1" applyBorder="1" applyAlignment="1">
      <alignment horizontal="center"/>
    </xf>
    <xf numFmtId="2" fontId="0" fillId="0" borderId="1" xfId="0" applyNumberFormat="1" applyBorder="1"/>
    <xf numFmtId="2" fontId="0" fillId="2" borderId="1" xfId="0" applyNumberFormat="1" applyFill="1" applyBorder="1"/>
    <xf numFmtId="0" fontId="0" fillId="0" borderId="3" xfId="0" applyBorder="1"/>
    <xf numFmtId="164" fontId="0" fillId="2" borderId="1" xfId="0" applyNumberFormat="1" applyFill="1" applyBorder="1"/>
    <xf numFmtId="0" fontId="14" fillId="2" borderId="1" xfId="0" applyFont="1" applyFill="1" applyBorder="1" applyAlignment="1">
      <alignment horizontal="center"/>
    </xf>
    <xf numFmtId="2" fontId="0" fillId="0" borderId="0" xfId="0" applyNumberFormat="1"/>
    <xf numFmtId="0" fontId="0" fillId="0" borderId="0" xfId="0" applyAlignment="1">
      <alignment horizontal="left"/>
    </xf>
    <xf numFmtId="0" fontId="7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/>
    </xf>
    <xf numFmtId="10" fontId="0" fillId="0" borderId="1" xfId="1" applyNumberFormat="1" applyFont="1" applyBorder="1"/>
    <xf numFmtId="166" fontId="0" fillId="0" borderId="1" xfId="1" applyNumberFormat="1" applyFont="1" applyBorder="1"/>
    <xf numFmtId="10" fontId="0" fillId="0" borderId="0" xfId="1" applyNumberFormat="1" applyFont="1"/>
    <xf numFmtId="0" fontId="15" fillId="0" borderId="0" xfId="0" applyFont="1" applyAlignment="1">
      <alignment horizontal="left" vertical="center"/>
    </xf>
    <xf numFmtId="0" fontId="7" fillId="3" borderId="1" xfId="0" applyFont="1" applyFill="1" applyBorder="1" applyAlignment="1">
      <alignment horizontal="center" vertical="center" wrapText="1"/>
    </xf>
    <xf numFmtId="0" fontId="16" fillId="0" borderId="0" xfId="0" applyFont="1"/>
    <xf numFmtId="164" fontId="14" fillId="0" borderId="1" xfId="0" applyNumberFormat="1" applyFont="1" applyBorder="1"/>
    <xf numFmtId="1" fontId="7" fillId="2" borderId="1" xfId="0" applyNumberFormat="1" applyFont="1" applyFill="1" applyBorder="1" applyAlignment="1">
      <alignment horizontal="center"/>
    </xf>
    <xf numFmtId="0" fontId="17" fillId="0" borderId="0" xfId="0" applyFont="1"/>
    <xf numFmtId="0" fontId="7" fillId="2" borderId="1" xfId="0" applyFont="1" applyFill="1" applyBorder="1" applyAlignment="1">
      <alignment horizontal="center" vertical="center"/>
    </xf>
    <xf numFmtId="0" fontId="0" fillId="0" borderId="8" xfId="0" applyBorder="1"/>
    <xf numFmtId="0" fontId="7" fillId="2" borderId="8" xfId="0" applyFont="1" applyFill="1" applyBorder="1"/>
    <xf numFmtId="164" fontId="0" fillId="0" borderId="8" xfId="0" applyNumberFormat="1" applyBorder="1"/>
    <xf numFmtId="0" fontId="7" fillId="0" borderId="8" xfId="0" applyFont="1" applyBorder="1"/>
    <xf numFmtId="165" fontId="0" fillId="0" borderId="8" xfId="0" applyNumberFormat="1" applyBorder="1"/>
    <xf numFmtId="9" fontId="0" fillId="0" borderId="8" xfId="0" applyNumberFormat="1" applyBorder="1"/>
    <xf numFmtId="0" fontId="2" fillId="0" borderId="0" xfId="0" applyFont="1"/>
    <xf numFmtId="0" fontId="7" fillId="3" borderId="1" xfId="0" applyFont="1" applyFill="1" applyBorder="1" applyAlignment="1">
      <alignment horizontal="center"/>
    </xf>
    <xf numFmtId="0" fontId="0" fillId="0" borderId="0" xfId="0" applyAlignment="1">
      <alignment horizontal="left"/>
    </xf>
    <xf numFmtId="0" fontId="7" fillId="2" borderId="1" xfId="0" applyFont="1" applyFill="1" applyBorder="1" applyAlignment="1">
      <alignment horizontal="center"/>
    </xf>
    <xf numFmtId="0" fontId="7" fillId="0" borderId="2" xfId="0" applyFont="1" applyBorder="1" applyAlignment="1">
      <alignment horizontal="left"/>
    </xf>
    <xf numFmtId="0" fontId="7" fillId="2" borderId="7" xfId="0" applyFont="1" applyFill="1" applyBorder="1" applyAlignment="1">
      <alignment horizontal="left" vertical="center"/>
    </xf>
    <xf numFmtId="0" fontId="7" fillId="2" borderId="0" xfId="0" applyFont="1" applyFill="1" applyAlignment="1">
      <alignment horizontal="left" vertical="center"/>
    </xf>
    <xf numFmtId="0" fontId="9" fillId="0" borderId="0" xfId="0" applyFont="1" applyAlignment="1">
      <alignment horizontal="left"/>
    </xf>
    <xf numFmtId="0" fontId="7" fillId="2" borderId="7" xfId="0" applyFont="1" applyFill="1" applyBorder="1" applyAlignment="1">
      <alignment horizontal="left"/>
    </xf>
    <xf numFmtId="0" fontId="7" fillId="2" borderId="0" xfId="0" applyFont="1" applyFill="1" applyAlignment="1">
      <alignment horizontal="left"/>
    </xf>
    <xf numFmtId="0" fontId="11" fillId="2" borderId="4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0" fillId="0" borderId="0" xfId="0" applyAlignment="1"/>
    <xf numFmtId="0" fontId="1" fillId="0" borderId="0" xfId="0" applyFont="1"/>
  </cellXfs>
  <cellStyles count="3">
    <cellStyle name="Normaallaad" xfId="0" builtinId="0"/>
    <cellStyle name="Normaallaad 3" xfId="2" xr:uid="{AA16FF9D-43D7-400C-B9D0-5E39F5C93F8C}"/>
    <cellStyle name="Protsent" xfId="1" builtinId="5"/>
  </cellStyles>
  <dxfs count="0"/>
  <tableStyles count="0" defaultTableStyle="TableStyleMedium2" defaultPivotStyle="PivotStyleLight16"/>
  <colors>
    <mruColors>
      <color rgb="FFE0D7F0"/>
      <color rgb="FF959494"/>
      <color rgb="FFAA96D7"/>
      <color rgb="FF8560C5"/>
      <color rgb="FFC8B4E4"/>
      <color rgb="FF9474CC"/>
      <color rgb="FF6638B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t-E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483514116139035E-2"/>
          <c:y val="4.5487127578564823E-2"/>
          <c:w val="0.8747477471598919"/>
          <c:h val="0.82991862330079047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'1.2'!$B$17</c:f>
              <c:strCache>
                <c:ptCount val="1"/>
                <c:pt idx="0">
                  <c:v>Research grants</c:v>
                </c:pt>
              </c:strCache>
            </c:strRef>
          </c:tx>
          <c:spPr>
            <a:solidFill>
              <a:srgbClr val="8560C5"/>
            </a:solidFill>
            <a:ln>
              <a:noFill/>
            </a:ln>
            <a:effectLst/>
          </c:spPr>
          <c:invertIfNegative val="0"/>
          <c:dLbls>
            <c:dLbl>
              <c:idx val="0"/>
              <c:tx>
                <c:rich>
                  <a:bodyPr/>
                  <a:lstStyle/>
                  <a:p>
                    <a:fld id="{E11ED566-605C-46CF-ABBF-8639FEE6F5D9}" type="VALUE">
                      <a:rPr lang="en-US" sz="1000" b="1"/>
                      <a:pPr/>
                      <a:t>[VÄÄRTUS]</a:t>
                    </a:fld>
                    <a:endParaRPr lang="en-US" b="1"/>
                  </a:p>
                  <a:p>
                    <a:r>
                      <a:rPr lang="en-US"/>
                      <a:t>29%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C-B8EC-4FB9-B642-A8AB3B4D1687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A0A60F2A-4700-4C41-9C83-605F1DE36621}" type="VALUE">
                      <a:rPr lang="en-US" sz="1000" b="1"/>
                      <a:pPr/>
                      <a:t>[VÄÄRTUS]</a:t>
                    </a:fld>
                    <a:endParaRPr lang="en-US" b="1"/>
                  </a:p>
                  <a:p>
                    <a:r>
                      <a:rPr lang="en-US"/>
                      <a:t>29%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D-B8EC-4FB9-B642-A8AB3B4D1687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AC752690-A5A0-4B8E-A25D-0EF3A5E4B504}" type="VALUE">
                      <a:rPr lang="en-US" sz="1000" b="1"/>
                      <a:pPr/>
                      <a:t>[VÄÄRTUS]</a:t>
                    </a:fld>
                    <a:endParaRPr lang="en-US" b="1"/>
                  </a:p>
                  <a:p>
                    <a:r>
                      <a:rPr lang="en-US"/>
                      <a:t>27%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E-B8EC-4FB9-B642-A8AB3B4D1687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0A4EB82C-85A5-468F-BA67-FF6AB5DE32A2}" type="VALUE">
                      <a:rPr lang="en-US" sz="1000" b="1"/>
                      <a:pPr/>
                      <a:t>[VÄÄRTUS]</a:t>
                    </a:fld>
                    <a:endParaRPr lang="en-US" b="1"/>
                  </a:p>
                  <a:p>
                    <a:r>
                      <a:rPr lang="en-US"/>
                      <a:t>24%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F-B8EC-4FB9-B642-A8AB3B4D1687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366F18ED-B87A-4DE7-A3A1-314941703920}" type="VALUE">
                      <a:rPr lang="en-US" sz="1000" b="1"/>
                      <a:pPr/>
                      <a:t>[VÄÄRTUS]</a:t>
                    </a:fld>
                    <a:endParaRPr lang="en-US" b="1"/>
                  </a:p>
                  <a:p>
                    <a:r>
                      <a:rPr lang="en-US"/>
                      <a:t>24%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20-B8EC-4FB9-B642-A8AB3B4D1687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53B00DC0-92BF-4BE1-9B0C-29687F9336E8}" type="VALUE">
                      <a:rPr lang="en-US" b="1"/>
                      <a:pPr/>
                      <a:t>[VÄÄRTUS]</a:t>
                    </a:fld>
                    <a:endParaRPr lang="en-US" b="1"/>
                  </a:p>
                  <a:p>
                    <a:r>
                      <a:rPr lang="en-US"/>
                      <a:t>23%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21-B8EC-4FB9-B642-A8AB3B4D1687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r>
                      <a:rPr lang="en-US" baseline="0"/>
                      <a:t>
</a:t>
                    </a:r>
                    <a:fld id="{2E88C022-E366-4E5A-BEA3-28E3A39EFC47}" type="VALUE">
                      <a:rPr lang="en-US" b="1" baseline="0"/>
                      <a:pPr/>
                      <a:t>[VÄÄRTUS]</a:t>
                    </a:fld>
                    <a:endParaRPr lang="en-US" b="1" baseline="0"/>
                  </a:p>
                  <a:p>
                    <a:r>
                      <a:rPr lang="en-US" baseline="0"/>
                      <a:t>24%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9DF4-48C0-9A26-18CEB8F9B270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r>
                      <a:rPr lang="en-US" b="1"/>
                      <a:t>55,3</a:t>
                    </a:r>
                  </a:p>
                  <a:p>
                    <a:fld id="{FE99C33D-E572-4DB8-B4FE-20CBAED1E440}" type="CELLRANGE">
                      <a:rPr lang="en-US"/>
                      <a:pPr/>
                      <a:t>[LAHTRIVAHEMIK]</a:t>
                    </a:fld>
                    <a:endParaRPr lang="en-GB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4E9E-4437-8C83-2B5B3B6A8B6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eparator>
</c:separator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'1.2'!$C$16:$J$16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'1.2'!$C$17:$J$17</c:f>
              <c:numCache>
                <c:formatCode>General</c:formatCode>
                <c:ptCount val="8"/>
                <c:pt idx="0">
                  <c:v>37.9</c:v>
                </c:pt>
                <c:pt idx="1">
                  <c:v>39.4</c:v>
                </c:pt>
                <c:pt idx="2">
                  <c:v>40.200000000000003</c:v>
                </c:pt>
                <c:pt idx="3" formatCode="0.0">
                  <c:v>40.6</c:v>
                </c:pt>
                <c:pt idx="4" formatCode="0.0">
                  <c:v>42.699999999999996</c:v>
                </c:pt>
                <c:pt idx="5" formatCode="0.0">
                  <c:v>46.31</c:v>
                </c:pt>
                <c:pt idx="6" formatCode="0.0">
                  <c:v>52.31</c:v>
                </c:pt>
                <c:pt idx="7">
                  <c:v>55.3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'1.2'!$C$24:$J$24</c15:f>
                <c15:dlblRangeCache>
                  <c:ptCount val="8"/>
                  <c:pt idx="0">
                    <c:v>29%</c:v>
                  </c:pt>
                  <c:pt idx="1">
                    <c:v>29%</c:v>
                  </c:pt>
                  <c:pt idx="2">
                    <c:v>27%</c:v>
                  </c:pt>
                  <c:pt idx="3">
                    <c:v>24%</c:v>
                  </c:pt>
                  <c:pt idx="4">
                    <c:v>24%</c:v>
                  </c:pt>
                  <c:pt idx="5">
                    <c:v>23%</c:v>
                  </c:pt>
                  <c:pt idx="6">
                    <c:v>24%</c:v>
                  </c:pt>
                  <c:pt idx="7">
                    <c:v>25%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0-B8EC-4FB9-B642-A8AB3B4D1687}"/>
            </c:ext>
          </c:extLst>
        </c:ser>
        <c:ser>
          <c:idx val="1"/>
          <c:order val="1"/>
          <c:tx>
            <c:strRef>
              <c:f>'1.2'!$B$18</c:f>
              <c:strCache>
                <c:ptCount val="1"/>
                <c:pt idx="0">
                  <c:v>Baseline funding</c:v>
                </c:pt>
              </c:strCache>
            </c:strRef>
          </c:tx>
          <c:spPr>
            <a:solidFill>
              <a:srgbClr val="AA96D7"/>
            </a:solidFill>
            <a:ln>
              <a:noFill/>
            </a:ln>
            <a:effectLst/>
          </c:spPr>
          <c:invertIfNegative val="0"/>
          <c:dLbls>
            <c:dLbl>
              <c:idx val="0"/>
              <c:tx>
                <c:rich>
                  <a:bodyPr/>
                  <a:lstStyle/>
                  <a:p>
                    <a:fld id="{3F87DD48-948D-438E-A6B4-3F95E2B3AF75}" type="VALUE">
                      <a:rPr lang="en-US" sz="1000" b="1"/>
                      <a:pPr/>
                      <a:t>[VÄÄRTUS]</a:t>
                    </a:fld>
                    <a:endParaRPr lang="en-US" b="1"/>
                  </a:p>
                  <a:p>
                    <a:r>
                      <a:rPr lang="en-US"/>
                      <a:t>11%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8-B8EC-4FB9-B642-A8AB3B4D1687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07CEBB7E-18D9-4A2A-B840-FBE4613F9292}" type="VALUE">
                      <a:rPr lang="en-US" b="1"/>
                      <a:pPr/>
                      <a:t>[VÄÄRTUS]</a:t>
                    </a:fld>
                    <a:endParaRPr lang="en-US" b="1"/>
                  </a:p>
                  <a:p>
                    <a:r>
                      <a:rPr lang="en-US"/>
                      <a:t>12%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9-B8EC-4FB9-B642-A8AB3B4D1687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DEF60CF6-93BD-4F5A-9FBF-A962EEF0922B}" type="VALUE">
                      <a:rPr lang="en-US" sz="1000" b="1"/>
                      <a:pPr/>
                      <a:t>[VÄÄRTUS]</a:t>
                    </a:fld>
                    <a:endParaRPr lang="en-US" b="1"/>
                  </a:p>
                  <a:p>
                    <a:r>
                      <a:rPr lang="en-US"/>
                      <a:t>18%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A-B8EC-4FB9-B642-A8AB3B4D1687}"/>
                </c:ext>
              </c:extLst>
            </c:dLbl>
            <c:dLbl>
              <c:idx val="3"/>
              <c:layout>
                <c:manualLayout>
                  <c:x val="-1.1640077173046852E-16"/>
                  <c:y val="2.7072755151658517E-3"/>
                </c:manualLayout>
              </c:layout>
              <c:tx>
                <c:rich>
                  <a:bodyPr/>
                  <a:lstStyle/>
                  <a:p>
                    <a:fld id="{5E7497C4-DFE2-41F4-AC32-D66378DDD603}" type="VALUE">
                      <a:rPr lang="en-US" b="1"/>
                      <a:pPr/>
                      <a:t>[VÄÄRTUS]</a:t>
                    </a:fld>
                    <a:endParaRPr lang="en-US" b="1"/>
                  </a:p>
                  <a:p>
                    <a:r>
                      <a:rPr lang="en-US"/>
                      <a:t>23%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B-B8EC-4FB9-B642-A8AB3B4D1687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F81E36CB-4E59-45AD-ABB6-823B8DCFC0AA}" type="VALUE">
                      <a:rPr lang="en-US" sz="1000" b="1"/>
                      <a:pPr/>
                      <a:t>[VÄÄRTUS]</a:t>
                    </a:fld>
                    <a:endParaRPr lang="en-US" b="1"/>
                  </a:p>
                  <a:p>
                    <a:r>
                      <a:rPr lang="en-US"/>
                      <a:t>24%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22-B8EC-4FB9-B642-A8AB3B4D1687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658A3AF0-2E22-430D-8766-1F4C4551C836}" type="VALUE">
                      <a:rPr lang="en-US" sz="1000" b="1"/>
                      <a:pPr/>
                      <a:t>[VÄÄRTUS]</a:t>
                    </a:fld>
                    <a:endParaRPr lang="en-US" b="1"/>
                  </a:p>
                  <a:p>
                    <a:r>
                      <a:rPr lang="en-US"/>
                      <a:t>23%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23-B8EC-4FB9-B642-A8AB3B4D1687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r>
                      <a:rPr lang="en-US" baseline="0"/>
                      <a:t>
</a:t>
                    </a:r>
                    <a:fld id="{10199F57-A1BC-41E5-9535-E1C4412D5D17}" type="VALUE">
                      <a:rPr lang="en-US" b="1" baseline="0"/>
                      <a:pPr/>
                      <a:t>[VÄÄRTUS]</a:t>
                    </a:fld>
                    <a:endParaRPr lang="en-US" b="1" baseline="0"/>
                  </a:p>
                  <a:p>
                    <a:r>
                      <a:rPr lang="en-US" baseline="0"/>
                      <a:t>24%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9DF4-48C0-9A26-18CEB8F9B270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08EBB67E-989A-4FD2-A1D3-6786E6112754}" type="VALUE">
                      <a:rPr lang="en-US" b="1" baseline="0"/>
                      <a:pPr/>
                      <a:t>[VÄÄRTUS]</a:t>
                    </a:fld>
                    <a:endParaRPr lang="en-US" b="1" baseline="0"/>
                  </a:p>
                  <a:p>
                    <a:r>
                      <a:rPr lang="en-US" baseline="0"/>
                      <a:t>25%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4E9E-4437-8C83-2B5B3B6A8B6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eparator>
</c:separator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'1.2'!$C$16:$J$16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'1.2'!$C$18:$J$18</c:f>
              <c:numCache>
                <c:formatCode>General</c:formatCode>
                <c:ptCount val="8"/>
                <c:pt idx="0">
                  <c:v>13.9</c:v>
                </c:pt>
                <c:pt idx="1">
                  <c:v>16.899999999999999</c:v>
                </c:pt>
                <c:pt idx="2">
                  <c:v>26.9</c:v>
                </c:pt>
                <c:pt idx="3" formatCode="0.0">
                  <c:v>39.1</c:v>
                </c:pt>
                <c:pt idx="4" formatCode="0.0">
                  <c:v>42.5</c:v>
                </c:pt>
                <c:pt idx="5" formatCode="0.0">
                  <c:v>46.31</c:v>
                </c:pt>
                <c:pt idx="6" formatCode="0.0">
                  <c:v>52.31</c:v>
                </c:pt>
                <c:pt idx="7">
                  <c:v>55.3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'1.2'!$C$25:$J$25</c15:f>
                <c15:dlblRangeCache>
                  <c:ptCount val="8"/>
                  <c:pt idx="0">
                    <c:v>11%</c:v>
                  </c:pt>
                  <c:pt idx="1">
                    <c:v>12%</c:v>
                  </c:pt>
                  <c:pt idx="2">
                    <c:v>18%</c:v>
                  </c:pt>
                  <c:pt idx="3">
                    <c:v>23%</c:v>
                  </c:pt>
                  <c:pt idx="4">
                    <c:v>24%</c:v>
                  </c:pt>
                  <c:pt idx="5">
                    <c:v>23%</c:v>
                  </c:pt>
                  <c:pt idx="6">
                    <c:v>24%</c:v>
                  </c:pt>
                  <c:pt idx="7">
                    <c:v>25%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1-B8EC-4FB9-B642-A8AB3B4D1687}"/>
            </c:ext>
          </c:extLst>
        </c:ser>
        <c:ser>
          <c:idx val="2"/>
          <c:order val="2"/>
          <c:tx>
            <c:strRef>
              <c:f>'1.2'!$B$19</c:f>
              <c:strCache>
                <c:ptCount val="1"/>
                <c:pt idx="0">
                  <c:v>External Resources</c:v>
                </c:pt>
              </c:strCache>
            </c:strRef>
          </c:tx>
          <c:spPr>
            <a:solidFill>
              <a:srgbClr val="E0D7F0"/>
            </a:solidFill>
            <a:ln>
              <a:noFill/>
            </a:ln>
            <a:effectLst/>
          </c:spPr>
          <c:invertIfNegative val="0"/>
          <c:dLbls>
            <c:dLbl>
              <c:idx val="0"/>
              <c:tx>
                <c:rich>
                  <a:bodyPr/>
                  <a:lstStyle/>
                  <a:p>
                    <a:fld id="{7499D7F5-9B21-49CC-ABF2-4219F2AA7FEC}" type="VALUE">
                      <a:rPr lang="en-US" sz="1000" b="1"/>
                      <a:pPr/>
                      <a:t>[VÄÄRTUS]</a:t>
                    </a:fld>
                    <a:endParaRPr lang="en-US" b="1"/>
                  </a:p>
                  <a:p>
                    <a:r>
                      <a:rPr lang="en-US"/>
                      <a:t>48%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2-B8EC-4FB9-B642-A8AB3B4D1687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77DC140B-9BBE-42C9-B5F2-659DFA492190}" type="VALUE">
                      <a:rPr lang="en-US" sz="1000" b="1"/>
                      <a:pPr/>
                      <a:t>[VÄÄRTUS]</a:t>
                    </a:fld>
                    <a:endParaRPr lang="en-US" b="1"/>
                  </a:p>
                  <a:p>
                    <a:r>
                      <a:rPr lang="en-US"/>
                      <a:t>47%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3-B8EC-4FB9-B642-A8AB3B4D1687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C29E9ADA-305F-44FB-997F-927960237C49}" type="VALUE">
                      <a:rPr lang="en-US" sz="1000" b="1"/>
                      <a:pPr/>
                      <a:t>[VÄÄRTUS]</a:t>
                    </a:fld>
                    <a:endParaRPr lang="en-US" b="1"/>
                  </a:p>
                  <a:p>
                    <a:r>
                      <a:rPr lang="en-US"/>
                      <a:t>42%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4-B8EC-4FB9-B642-A8AB3B4D1687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E51AA204-38B1-4B80-832B-B749A981967D}" type="VALUE">
                      <a:rPr lang="en-US" sz="1000" b="1"/>
                      <a:pPr/>
                      <a:t>[VÄÄRTUS]</a:t>
                    </a:fld>
                    <a:endParaRPr lang="en-US" b="1"/>
                  </a:p>
                  <a:p>
                    <a:r>
                      <a:rPr lang="en-US"/>
                      <a:t>44%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5-B8EC-4FB9-B642-A8AB3B4D1687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515321C5-2DD2-4098-ACE7-D66CA98725E4}" type="VALUE">
                      <a:rPr lang="en-US" sz="1000" b="1"/>
                      <a:pPr/>
                      <a:t>[VÄÄRTUS]</a:t>
                    </a:fld>
                    <a:endParaRPr lang="en-US" b="1"/>
                  </a:p>
                  <a:p>
                    <a:r>
                      <a:rPr lang="en-US"/>
                      <a:t>40%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6-B8EC-4FB9-B642-A8AB3B4D1687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782C8472-D27A-42EC-8DCA-25DD2478FE18}" type="VALUE">
                      <a:rPr lang="en-US" sz="1000" b="1"/>
                      <a:pPr/>
                      <a:t>[VÄÄRTUS]</a:t>
                    </a:fld>
                    <a:endParaRPr lang="en-US" b="1"/>
                  </a:p>
                  <a:p>
                    <a:r>
                      <a:rPr lang="en-US"/>
                      <a:t>33%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7-B8EC-4FB9-B642-A8AB3B4D1687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r>
                      <a:rPr lang="en-US" baseline="0"/>
                      <a:t>
</a:t>
                    </a:r>
                    <a:fld id="{88CAADE0-E04D-42DD-A9DE-59273B013D7E}" type="VALUE">
                      <a:rPr lang="en-US" b="1" baseline="0"/>
                      <a:pPr/>
                      <a:t>[VÄÄRTUS]</a:t>
                    </a:fld>
                    <a:endParaRPr lang="en-US" b="1" baseline="0"/>
                  </a:p>
                  <a:p>
                    <a:r>
                      <a:rPr lang="en-US" baseline="0"/>
                      <a:t>26%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9DF4-48C0-9A26-18CEB8F9B270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85893B17-3AAD-4001-A930-A94610A76EC6}" type="VALUE">
                      <a:rPr lang="en-US" b="1" baseline="0"/>
                      <a:pPr/>
                      <a:t>[VÄÄRTUS]</a:t>
                    </a:fld>
                    <a:endParaRPr lang="en-US" b="1" baseline="0"/>
                  </a:p>
                  <a:p>
                    <a:r>
                      <a:rPr lang="en-US" baseline="0"/>
                      <a:t>20%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4E9E-4437-8C83-2B5B3B6A8B6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eparator>
</c:separator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'1.2'!$C$16:$J$16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'1.2'!$C$19:$J$19</c:f>
              <c:numCache>
                <c:formatCode>General</c:formatCode>
                <c:ptCount val="8"/>
                <c:pt idx="0">
                  <c:v>63.6</c:v>
                </c:pt>
                <c:pt idx="1">
                  <c:v>63.4</c:v>
                </c:pt>
                <c:pt idx="2">
                  <c:v>62.7</c:v>
                </c:pt>
                <c:pt idx="3" formatCode="0.0">
                  <c:v>74.900000000000006</c:v>
                </c:pt>
                <c:pt idx="4" formatCode="0.0">
                  <c:v>70.400000000000006</c:v>
                </c:pt>
                <c:pt idx="5" formatCode="0.0">
                  <c:v>66.42</c:v>
                </c:pt>
                <c:pt idx="6" formatCode="0.0">
                  <c:v>57.9</c:v>
                </c:pt>
                <c:pt idx="7">
                  <c:v>43.8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'1.2'!$C$26:$J$26</c15:f>
                <c15:dlblRangeCache>
                  <c:ptCount val="8"/>
                  <c:pt idx="0">
                    <c:v>48%</c:v>
                  </c:pt>
                  <c:pt idx="1">
                    <c:v>47%</c:v>
                  </c:pt>
                  <c:pt idx="2">
                    <c:v>42%</c:v>
                  </c:pt>
                  <c:pt idx="3">
                    <c:v>44%</c:v>
                  </c:pt>
                  <c:pt idx="4">
                    <c:v>40%</c:v>
                  </c:pt>
                  <c:pt idx="5">
                    <c:v>33%</c:v>
                  </c:pt>
                  <c:pt idx="6">
                    <c:v>26%</c:v>
                  </c:pt>
                  <c:pt idx="7">
                    <c:v>20%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2-B8EC-4FB9-B642-A8AB3B4D1687}"/>
            </c:ext>
          </c:extLst>
        </c:ser>
        <c:ser>
          <c:idx val="3"/>
          <c:order val="3"/>
          <c:tx>
            <c:strRef>
              <c:f>'1.2'!$B$20</c:f>
              <c:strCache>
                <c:ptCount val="1"/>
                <c:pt idx="0">
                  <c:v>Other Funds</c:v>
                </c:pt>
              </c:strCache>
            </c:strRef>
          </c:tx>
          <c:spPr>
            <a:solidFill>
              <a:srgbClr val="959494"/>
            </a:solidFill>
            <a:ln>
              <a:noFill/>
            </a:ln>
            <a:effectLst/>
          </c:spPr>
          <c:invertIfNegative val="0"/>
          <c:dLbls>
            <c:dLbl>
              <c:idx val="0"/>
              <c:tx>
                <c:rich>
                  <a:bodyPr/>
                  <a:lstStyle/>
                  <a:p>
                    <a:fld id="{AE76A48E-005E-4EF9-B029-E1FC2FBD88D4}" type="VALUE">
                      <a:rPr lang="en-US" sz="1000" b="1"/>
                      <a:pPr/>
                      <a:t>[VÄÄRTUS]</a:t>
                    </a:fld>
                    <a:endParaRPr lang="en-US" b="1"/>
                  </a:p>
                  <a:p>
                    <a:r>
                      <a:rPr lang="en-US"/>
                      <a:t>12%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B8EC-4FB9-B642-A8AB3B4D1687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6348751D-B561-4D1F-B0B5-5A9BEA2A45D8}" type="VALUE">
                      <a:rPr lang="en-US" sz="1000" b="1"/>
                      <a:pPr/>
                      <a:t>[VÄÄRTUS]</a:t>
                    </a:fld>
                    <a:endParaRPr lang="en-US" b="1"/>
                  </a:p>
                  <a:p>
                    <a:r>
                      <a:rPr lang="en-US"/>
                      <a:t>12%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D-B8EC-4FB9-B642-A8AB3B4D1687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4503C707-F899-4961-A357-549D44B7DEF5}" type="VALUE">
                      <a:rPr lang="en-US" sz="1000" b="1"/>
                      <a:pPr/>
                      <a:t>[VÄÄRTUS]</a:t>
                    </a:fld>
                    <a:endParaRPr lang="en-US" b="1"/>
                  </a:p>
                  <a:p>
                    <a:r>
                      <a:rPr lang="en-US"/>
                      <a:t>14%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E-B8EC-4FB9-B642-A8AB3B4D1687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931D4531-4DE9-42BD-9573-39BB6C17E387}" type="VALUE">
                      <a:rPr lang="en-US" sz="1000" b="1"/>
                      <a:pPr/>
                      <a:t>[VÄÄRTUS]</a:t>
                    </a:fld>
                    <a:endParaRPr lang="en-US" b="1"/>
                  </a:p>
                  <a:p>
                    <a:r>
                      <a:rPr lang="en-US"/>
                      <a:t>10%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F-B8EC-4FB9-B642-A8AB3B4D1687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C8D1CF5F-EC5D-4817-A294-06B10A40AC1D}" type="VALUE">
                      <a:rPr lang="en-US" sz="1000" b="1"/>
                      <a:pPr/>
                      <a:t>[VÄÄRTUS]</a:t>
                    </a:fld>
                    <a:endParaRPr lang="en-US" b="1"/>
                  </a:p>
                  <a:p>
                    <a:r>
                      <a:rPr lang="en-US"/>
                      <a:t>11%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0-B8EC-4FB9-B642-A8AB3B4D1687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5CAEE1AA-D355-4755-AE68-98AAC8B7C8E1}" type="VALUE">
                      <a:rPr lang="en-US" sz="1000" b="1"/>
                      <a:pPr/>
                      <a:t>[VÄÄRTUS]</a:t>
                    </a:fld>
                    <a:endParaRPr lang="en-US" b="1"/>
                  </a:p>
                  <a:p>
                    <a:r>
                      <a:rPr lang="en-US"/>
                      <a:t>22%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1-B8EC-4FB9-B642-A8AB3B4D1687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r>
                      <a:rPr lang="en-US" baseline="0"/>
                      <a:t>
</a:t>
                    </a:r>
                    <a:fld id="{E54A2FB0-A16E-4695-9D02-849EC3A7C2A2}" type="VALUE">
                      <a:rPr lang="en-US" b="1" baseline="0"/>
                      <a:pPr/>
                      <a:t>[VÄÄRTUS]</a:t>
                    </a:fld>
                    <a:endParaRPr lang="en-US" b="1" baseline="0"/>
                  </a:p>
                  <a:p>
                    <a:r>
                      <a:rPr lang="en-US" baseline="0"/>
                      <a:t>26%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9DF4-48C0-9A26-18CEB8F9B270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r>
                      <a:rPr lang="en-US" b="1"/>
                      <a:t>66,2</a:t>
                    </a:r>
                  </a:p>
                  <a:p>
                    <a:fld id="{C2A10196-ED41-43C5-84C8-C070A034BE27}" type="CELLRANGE">
                      <a:rPr lang="en-US"/>
                      <a:pPr/>
                      <a:t>[LAHTRIVAHEMIK]</a:t>
                    </a:fld>
                    <a:r>
                      <a:rPr lang="en-US" baseline="0"/>
                      <a:t>
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4E9E-4437-8C83-2B5B3B6A8B6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eparator>
</c:separator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'1.2'!$C$16:$J$16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'1.2'!$C$20:$J$20</c:f>
              <c:numCache>
                <c:formatCode>General</c:formatCode>
                <c:ptCount val="8"/>
                <c:pt idx="0">
                  <c:v>16.399999999999999</c:v>
                </c:pt>
                <c:pt idx="1">
                  <c:v>16.2</c:v>
                </c:pt>
                <c:pt idx="2">
                  <c:v>21.2</c:v>
                </c:pt>
                <c:pt idx="3" formatCode="0.0">
                  <c:v>16.400000000000006</c:v>
                </c:pt>
                <c:pt idx="4" formatCode="0.0">
                  <c:v>19.400000000000002</c:v>
                </c:pt>
                <c:pt idx="5" formatCode="0.0">
                  <c:v>43.73</c:v>
                </c:pt>
                <c:pt idx="6" formatCode="0.0">
                  <c:v>56.21</c:v>
                </c:pt>
                <c:pt idx="7">
                  <c:v>66.2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'1.2'!$C$27:$J$27</c15:f>
                <c15:dlblRangeCache>
                  <c:ptCount val="8"/>
                  <c:pt idx="0">
                    <c:v>12%</c:v>
                  </c:pt>
                  <c:pt idx="1">
                    <c:v>12%</c:v>
                  </c:pt>
                  <c:pt idx="2">
                    <c:v>14%</c:v>
                  </c:pt>
                  <c:pt idx="3">
                    <c:v>10%</c:v>
                  </c:pt>
                  <c:pt idx="4">
                    <c:v>11%</c:v>
                  </c:pt>
                  <c:pt idx="5">
                    <c:v>22%</c:v>
                  </c:pt>
                  <c:pt idx="6">
                    <c:v>26%</c:v>
                  </c:pt>
                  <c:pt idx="7">
                    <c:v>30%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3-B8EC-4FB9-B642-A8AB3B4D168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8"/>
        <c:overlap val="100"/>
        <c:axId val="1084152112"/>
        <c:axId val="912041440"/>
      </c:barChart>
      <c:lineChart>
        <c:grouping val="standard"/>
        <c:varyColors val="0"/>
        <c:ser>
          <c:idx val="4"/>
          <c:order val="4"/>
          <c:tx>
            <c:strRef>
              <c:f>'1.2'!$B$21</c:f>
              <c:strCache>
                <c:ptCount val="1"/>
                <c:pt idx="0">
                  <c:v>Total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3.3251843519560058E-2"/>
                  <c:y val="-6.5775757617131655E-2"/>
                </c:manualLayout>
              </c:layout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4BF-4E80-BAD2-8ADD481AC79F}"/>
                </c:ext>
              </c:extLst>
            </c:dLbl>
            <c:dLbl>
              <c:idx val="1"/>
              <c:layout>
                <c:manualLayout>
                  <c:x val="-3.4251218597675291E-2"/>
                  <c:y val="-6.958093596133505E-2"/>
                </c:manualLayout>
              </c:layout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4BF-4E80-BAD2-8ADD481AC79F}"/>
                </c:ext>
              </c:extLst>
            </c:dLbl>
            <c:dLbl>
              <c:idx val="2"/>
              <c:layout>
                <c:manualLayout>
                  <c:x val="-3.3251843519560058E-2"/>
                  <c:y val="-7.1030271585967475E-2"/>
                </c:manualLayout>
              </c:layout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4BF-4E80-BAD2-8ADD481AC79F}"/>
                </c:ext>
              </c:extLst>
            </c:dLbl>
            <c:dLbl>
              <c:idx val="3"/>
              <c:layout>
                <c:manualLayout>
                  <c:x val="-3.1664541932258525E-2"/>
                  <c:y val="-6.0521243648295982E-2"/>
                </c:manualLayout>
              </c:layout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4BF-4E80-BAD2-8ADD481AC79F}"/>
                </c:ext>
              </c:extLst>
            </c:dLbl>
            <c:dLbl>
              <c:idx val="4"/>
              <c:layout>
                <c:manualLayout>
                  <c:x val="-3.5152605924259471E-2"/>
                  <c:y val="-6.6061445955358566E-2"/>
                </c:manualLayout>
              </c:layout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4BF-4E80-BAD2-8ADD481AC79F}"/>
                </c:ext>
              </c:extLst>
            </c:dLbl>
            <c:dLbl>
              <c:idx val="5"/>
              <c:layout>
                <c:manualLayout>
                  <c:x val="-3.5152605924259471E-2"/>
                  <c:y val="-6.2417419830908108E-2"/>
                </c:manualLayout>
              </c:layout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4BF-4E80-BAD2-8ADD481AC79F}"/>
                </c:ext>
              </c:extLst>
            </c:dLbl>
            <c:dLbl>
              <c:idx val="6"/>
              <c:layout>
                <c:manualLayout>
                  <c:x val="-3.3333333333333333E-2"/>
                  <c:y val="-4.602368375781779E-2"/>
                </c:manualLayout>
              </c:layout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DF4-48C0-9A26-18CEB8F9B270}"/>
                </c:ext>
              </c:extLst>
            </c:dLbl>
            <c:dLbl>
              <c:idx val="7"/>
              <c:layout>
                <c:manualLayout>
                  <c:x val="-3.4920634920634921E-2"/>
                  <c:y val="-4.7290625719521903E-2"/>
                </c:manualLayout>
              </c:layout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E9E-4437-8C83-2B5B3B6A8B6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1"/>
            <c:showPercent val="0"/>
            <c:showBubbleSize val="0"/>
            <c:separator>
</c:separator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'1.2'!$C$16:$J$16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'1.2'!$C$21:$J$21</c:f>
              <c:numCache>
                <c:formatCode>#\ ##0.0</c:formatCode>
                <c:ptCount val="8"/>
                <c:pt idx="0">
                  <c:v>131.80000000000001</c:v>
                </c:pt>
                <c:pt idx="1">
                  <c:v>135.89999999999998</c:v>
                </c:pt>
                <c:pt idx="2">
                  <c:v>151</c:v>
                </c:pt>
                <c:pt idx="3">
                  <c:v>171.00000000000003</c:v>
                </c:pt>
                <c:pt idx="4">
                  <c:v>175</c:v>
                </c:pt>
                <c:pt idx="5">
                  <c:v>202.77</c:v>
                </c:pt>
                <c:pt idx="6">
                  <c:v>218.73000000000002</c:v>
                </c:pt>
                <c:pt idx="7">
                  <c:v>220.59999999999997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8EC-4FB9-B642-A8AB3B4D168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4147312"/>
        <c:axId val="499210224"/>
      </c:lineChart>
      <c:catAx>
        <c:axId val="10841521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12041440"/>
        <c:crosses val="autoZero"/>
        <c:auto val="1"/>
        <c:lblAlgn val="ctr"/>
        <c:lblOffset val="100"/>
        <c:noMultiLvlLbl val="0"/>
      </c:catAx>
      <c:valAx>
        <c:axId val="91204144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t-EE"/>
                  <a:t>The budget (million EUR)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84152112"/>
        <c:crosses val="autoZero"/>
        <c:crossBetween val="between"/>
      </c:valAx>
      <c:valAx>
        <c:axId val="499210224"/>
        <c:scaling>
          <c:orientation val="minMax"/>
        </c:scaling>
        <c:delete val="1"/>
        <c:axPos val="r"/>
        <c:numFmt formatCode="#\ ##0.0" sourceLinked="1"/>
        <c:majorTickMark val="out"/>
        <c:minorTickMark val="none"/>
        <c:tickLblPos val="nextTo"/>
        <c:crossAx val="1084147312"/>
        <c:crosses val="max"/>
        <c:crossBetween val="between"/>
      </c:valAx>
      <c:catAx>
        <c:axId val="1084147312"/>
        <c:scaling>
          <c:orientation val="minMax"/>
        </c:scaling>
        <c:delete val="1"/>
        <c:axPos val="t"/>
        <c:numFmt formatCode="General" sourceLinked="1"/>
        <c:majorTickMark val="out"/>
        <c:minorTickMark val="none"/>
        <c:tickLblPos val="nextTo"/>
        <c:crossAx val="499210224"/>
        <c:crosses val="max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legendEntry>
        <c:idx val="4"/>
        <c:delete val="1"/>
      </c:legendEntry>
      <c:layout>
        <c:manualLayout>
          <c:xMode val="edge"/>
          <c:yMode val="edge"/>
          <c:x val="0.26220197475315588"/>
          <c:y val="0.9494946028224307"/>
          <c:w val="0.47985151856017999"/>
          <c:h val="4.5685594075372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t-E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percentStacked"/>
        <c:varyColors val="0"/>
        <c:ser>
          <c:idx val="0"/>
          <c:order val="0"/>
          <c:tx>
            <c:strRef>
              <c:f>'1.3.'!$A$3</c:f>
              <c:strCache>
                <c:ptCount val="1"/>
                <c:pt idx="0">
                  <c:v>National research grants (mln EUR)</c:v>
                </c:pt>
              </c:strCache>
            </c:strRef>
          </c:tx>
          <c:spPr>
            <a:solidFill>
              <a:srgbClr val="AA96D7"/>
            </a:solidFill>
            <a:ln>
              <a:noFill/>
            </a:ln>
            <a:effectLst/>
          </c:spPr>
          <c:invertIfNegative val="0"/>
          <c:dLbls>
            <c:dLbl>
              <c:idx val="0"/>
              <c:tx>
                <c:rich>
                  <a:bodyPr/>
                  <a:lstStyle/>
                  <a:p>
                    <a:fld id="{831D7B45-2563-47B5-92AE-1DD901580F98}" type="CELLRANGE">
                      <a:rPr lang="en-GB"/>
                      <a:pPr/>
                      <a:t>[LAHTRIVAHEMIK]</a:t>
                    </a:fld>
                    <a:endParaRPr lang="en-GB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0-8B45-4C5B-A69C-FF4FF5CCD3F3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FEC9D49F-5DE4-40E5-AB8E-46DE686A3474}" type="CELLRANGE">
                      <a:rPr lang="en-GB"/>
                      <a:pPr/>
                      <a:t>[LAHTRIVAHEMIK]</a:t>
                    </a:fld>
                    <a:endParaRPr lang="en-GB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1-8B45-4C5B-A69C-FF4FF5CCD3F3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38880027-3821-4C0A-A1D0-5454E9C47100}" type="CELLRANGE">
                      <a:rPr lang="en-GB"/>
                      <a:pPr/>
                      <a:t>[LAHTRIVAHEMIK]</a:t>
                    </a:fld>
                    <a:endParaRPr lang="en-GB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2-8B45-4C5B-A69C-FF4FF5CCD3F3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944F3B14-D234-432F-8E35-484CE146764F}" type="CELLRANGE">
                      <a:rPr lang="en-GB"/>
                      <a:pPr/>
                      <a:t>[LAHTRIVAHEMIK]</a:t>
                    </a:fld>
                    <a:endParaRPr lang="en-GB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3-8B45-4C5B-A69C-FF4FF5CCD3F3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A4AC171D-DED8-4192-9715-8DC2454D2FE5}" type="CELLRANGE">
                      <a:rPr lang="en-GB"/>
                      <a:pPr/>
                      <a:t>[LAHTRIVAHEMIK]</a:t>
                    </a:fld>
                    <a:endParaRPr lang="en-GB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8B45-4C5B-A69C-FF4FF5CCD3F3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057C73D9-F2AE-4119-BD10-A8F482A589E8}" type="CELLRANGE">
                      <a:rPr lang="en-GB"/>
                      <a:pPr/>
                      <a:t>[LAHTRIVAHEMIK]</a:t>
                    </a:fld>
                    <a:endParaRPr lang="en-GB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8B45-4C5B-A69C-FF4FF5CCD3F3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EA0100A2-D27F-4BBE-B700-F54B4EFC9E28}" type="CELLRANGE">
                      <a:rPr lang="en-GB"/>
                      <a:pPr/>
                      <a:t>[LAHTRIVAHEMIK]</a:t>
                    </a:fld>
                    <a:endParaRPr lang="en-GB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8B45-4C5B-A69C-FF4FF5CCD3F3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060F3082-5785-499F-84DA-F23339ECB336}" type="CELLRANGE">
                      <a:rPr lang="en-GB"/>
                      <a:pPr/>
                      <a:t>[LAHTRIVAHEMIK]</a:t>
                    </a:fld>
                    <a:endParaRPr lang="en-GB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8B45-4C5B-A69C-FF4FF5CCD3F3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BC180258-1EC0-4B93-AD1F-ACE19361401A}" type="CELLRANGE">
                      <a:rPr lang="en-GB"/>
                      <a:pPr/>
                      <a:t>[LAHTRIVAHEMIK]</a:t>
                    </a:fld>
                    <a:endParaRPr lang="en-GB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8B45-4C5B-A69C-FF4FF5CCD3F3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7CFC80C3-0DFB-4A2D-BE2A-0E40C04340C9}" type="CELLRANGE">
                      <a:rPr lang="en-GB"/>
                      <a:pPr/>
                      <a:t>[LAHTRIVAHEMIK]</a:t>
                    </a:fld>
                    <a:endParaRPr lang="en-GB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9-8B45-4C5B-A69C-FF4FF5CCD3F3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fld id="{023B2475-AA17-47EB-B607-15551AD3912E}" type="CELLRANGE">
                      <a:rPr lang="en-GB"/>
                      <a:pPr/>
                      <a:t>[LAHTRIVAHEMIK]</a:t>
                    </a:fld>
                    <a:endParaRPr lang="en-GB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8B45-4C5B-A69C-FF4FF5CCD3F3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7C34D7B8-8958-4BBE-833E-FE78D96FAB3A}" type="CELLRANGE">
                      <a:rPr lang="en-GB"/>
                      <a:pPr/>
                      <a:t>[LAHTRIVAHEMIK]</a:t>
                    </a:fld>
                    <a:endParaRPr lang="en-GB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B-8B45-4C5B-A69C-FF4FF5CCD3F3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555021C6-4987-4C6B-9613-38FE25AF5890}" type="CELLRANGE">
                      <a:rPr lang="en-GB"/>
                      <a:pPr/>
                      <a:t>[LAHTRIVAHEMIK]</a:t>
                    </a:fld>
                    <a:endParaRPr lang="en-GB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C-8B45-4C5B-A69C-FF4FF5CCD3F3}"/>
                </c:ext>
              </c:extLst>
            </c:dLbl>
            <c:dLbl>
              <c:idx val="13"/>
              <c:tx>
                <c:rich>
                  <a:bodyPr/>
                  <a:lstStyle/>
                  <a:p>
                    <a:fld id="{B3CF7296-1DA0-429F-90FA-64D8C5DBDF09}" type="CELLRANGE">
                      <a:rPr lang="en-GB"/>
                      <a:pPr/>
                      <a:t>[LAHTRIVAHEMIK]</a:t>
                    </a:fld>
                    <a:endParaRPr lang="en-GB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1-2D95-47AC-B8BE-10BECE70FF73}"/>
                </c:ext>
              </c:extLst>
            </c:dLbl>
            <c:dLbl>
              <c:idx val="14"/>
              <c:tx>
                <c:rich>
                  <a:bodyPr/>
                  <a:lstStyle/>
                  <a:p>
                    <a:fld id="{69639ED6-D255-43DE-8DF3-F9FB01E361D1}" type="CELLRANGE">
                      <a:rPr lang="en-GB"/>
                      <a:pPr/>
                      <a:t>[LAHTRIVAHEMIK]</a:t>
                    </a:fld>
                    <a:endParaRPr lang="en-GB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1-5C6E-4C28-8C33-A96E5714B0D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'1.3.'!$B$2:$P$2</c:f>
              <c:numCache>
                <c:formatCode>General</c:formatCode>
                <c:ptCount val="1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</c:numCache>
            </c:numRef>
          </c:cat>
          <c:val>
            <c:numRef>
              <c:f>'1.3.'!$B$3:$P$3</c:f>
              <c:numCache>
                <c:formatCode>General</c:formatCode>
                <c:ptCount val="15"/>
                <c:pt idx="0">
                  <c:v>39.6</c:v>
                </c:pt>
                <c:pt idx="1">
                  <c:v>37.799999999999997</c:v>
                </c:pt>
                <c:pt idx="2" formatCode="#\ ##0.0">
                  <c:v>37.9</c:v>
                </c:pt>
                <c:pt idx="3" formatCode="#\ ##0.0">
                  <c:v>37.799999999999997</c:v>
                </c:pt>
                <c:pt idx="4" formatCode="#\ ##0.0">
                  <c:v>37.700000000000003</c:v>
                </c:pt>
                <c:pt idx="5" formatCode="#\ ##0.0">
                  <c:v>38</c:v>
                </c:pt>
                <c:pt idx="6" formatCode="#\ ##0.0">
                  <c:v>42.4</c:v>
                </c:pt>
                <c:pt idx="7" formatCode="#\ ##0.0">
                  <c:v>37.9</c:v>
                </c:pt>
                <c:pt idx="8" formatCode="#\ ##0.0">
                  <c:v>39.4</c:v>
                </c:pt>
                <c:pt idx="9" formatCode="#\ ##0.0">
                  <c:v>40.200000000000003</c:v>
                </c:pt>
                <c:pt idx="10">
                  <c:v>40.6</c:v>
                </c:pt>
                <c:pt idx="11" formatCode="#\ ##0.0">
                  <c:v>42.7</c:v>
                </c:pt>
                <c:pt idx="12" formatCode="#\ ##0.0">
                  <c:v>46.3</c:v>
                </c:pt>
                <c:pt idx="13" formatCode="#\ ##0.0">
                  <c:v>52.3</c:v>
                </c:pt>
                <c:pt idx="14" formatCode="#\ ##0.0">
                  <c:v>55.3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'1.3.'!$B$5:$P$5</c15:f>
                <c15:dlblRangeCache>
                  <c:ptCount val="15"/>
                  <c:pt idx="0">
                    <c:v>84%</c:v>
                  </c:pt>
                  <c:pt idx="1">
                    <c:v>84%</c:v>
                  </c:pt>
                  <c:pt idx="2">
                    <c:v>84%</c:v>
                  </c:pt>
                  <c:pt idx="3">
                    <c:v>84%</c:v>
                  </c:pt>
                  <c:pt idx="4">
                    <c:v>84%</c:v>
                  </c:pt>
                  <c:pt idx="5">
                    <c:v>82%</c:v>
                  </c:pt>
                  <c:pt idx="6">
                    <c:v>82%</c:v>
                  </c:pt>
                  <c:pt idx="7">
                    <c:v>73%</c:v>
                  </c:pt>
                  <c:pt idx="8">
                    <c:v>70%</c:v>
                  </c:pt>
                  <c:pt idx="9">
                    <c:v>60%</c:v>
                  </c:pt>
                  <c:pt idx="10">
                    <c:v>51%</c:v>
                  </c:pt>
                  <c:pt idx="11">
                    <c:v>50%</c:v>
                  </c:pt>
                  <c:pt idx="12">
                    <c:v>50%</c:v>
                  </c:pt>
                  <c:pt idx="13">
                    <c:v>50%</c:v>
                  </c:pt>
                  <c:pt idx="14">
                    <c:v>50%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D-8B45-4C5B-A69C-FF4FF5CCD3F3}"/>
            </c:ext>
          </c:extLst>
        </c:ser>
        <c:ser>
          <c:idx val="1"/>
          <c:order val="1"/>
          <c:tx>
            <c:strRef>
              <c:f>'1.3.'!$A$4</c:f>
              <c:strCache>
                <c:ptCount val="1"/>
                <c:pt idx="0">
                  <c:v>Baseline funding (mln EUR)</c:v>
                </c:pt>
              </c:strCache>
            </c:strRef>
          </c:tx>
          <c:spPr>
            <a:solidFill>
              <a:srgbClr val="E0D7F0"/>
            </a:solidFill>
            <a:ln>
              <a:noFill/>
            </a:ln>
            <a:effectLst/>
          </c:spPr>
          <c:invertIfNegative val="0"/>
          <c:dLbls>
            <c:dLbl>
              <c:idx val="0"/>
              <c:tx>
                <c:rich>
                  <a:bodyPr/>
                  <a:lstStyle/>
                  <a:p>
                    <a:fld id="{D567B50C-A5C4-44DA-80E5-355DD11A2E86}" type="CELLRANGE">
                      <a:rPr lang="en-GB"/>
                      <a:pPr/>
                      <a:t>[LAHTRIVAHEMIK]</a:t>
                    </a:fld>
                    <a:endParaRPr lang="en-GB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8B45-4C5B-A69C-FF4FF5CCD3F3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0CE4306A-9020-4667-B4BC-1FCC28263693}" type="CELLRANGE">
                      <a:rPr lang="en-GB"/>
                      <a:pPr/>
                      <a:t>[LAHTRIVAHEMIK]</a:t>
                    </a:fld>
                    <a:endParaRPr lang="en-GB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F-8B45-4C5B-A69C-FF4FF5CCD3F3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926DEC7C-6C8E-4744-9E2F-48F594DCB792}" type="CELLRANGE">
                      <a:rPr lang="en-GB"/>
                      <a:pPr/>
                      <a:t>[LAHTRIVAHEMIK]</a:t>
                    </a:fld>
                    <a:endParaRPr lang="en-GB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0-8B45-4C5B-A69C-FF4FF5CCD3F3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95EF857F-95D3-49AA-B576-1FA3F39FD01F}" type="CELLRANGE">
                      <a:rPr lang="en-GB"/>
                      <a:pPr/>
                      <a:t>[LAHTRIVAHEMIK]</a:t>
                    </a:fld>
                    <a:endParaRPr lang="en-GB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1-8B45-4C5B-A69C-FF4FF5CCD3F3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64C5567D-95F7-4B56-AFEF-1AD25A96AF04}" type="CELLRANGE">
                      <a:rPr lang="en-GB"/>
                      <a:pPr/>
                      <a:t>[LAHTRIVAHEMIK]</a:t>
                    </a:fld>
                    <a:endParaRPr lang="en-GB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2-8B45-4C5B-A69C-FF4FF5CCD3F3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3614CA9E-3DA6-419F-9833-0623EEF7CC0C}" type="CELLRANGE">
                      <a:rPr lang="en-GB"/>
                      <a:pPr/>
                      <a:t>[LAHTRIVAHEMIK]</a:t>
                    </a:fld>
                    <a:endParaRPr lang="en-GB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3-8B45-4C5B-A69C-FF4FF5CCD3F3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183E11E2-431E-4293-A47D-9A96A405686A}" type="CELLRANGE">
                      <a:rPr lang="en-GB"/>
                      <a:pPr/>
                      <a:t>[LAHTRIVAHEMIK]</a:t>
                    </a:fld>
                    <a:endParaRPr lang="en-GB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4-8B45-4C5B-A69C-FF4FF5CCD3F3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AE5C8E8C-9CE8-4DE9-8072-E4592FC1C9AA}" type="CELLRANGE">
                      <a:rPr lang="en-GB"/>
                      <a:pPr/>
                      <a:t>[LAHTRIVAHEMIK]</a:t>
                    </a:fld>
                    <a:endParaRPr lang="en-GB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5-8B45-4C5B-A69C-FF4FF5CCD3F3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469FBD6E-F73A-4024-AAF2-93304C7E3D9E}" type="CELLRANGE">
                      <a:rPr lang="en-GB"/>
                      <a:pPr/>
                      <a:t>[LAHTRIVAHEMIK]</a:t>
                    </a:fld>
                    <a:endParaRPr lang="en-GB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6-8B45-4C5B-A69C-FF4FF5CCD3F3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750F6F18-EA87-49CC-80DF-6928079094C8}" type="CELLRANGE">
                      <a:rPr lang="en-GB"/>
                      <a:pPr/>
                      <a:t>[LAHTRIVAHEMIK]</a:t>
                    </a:fld>
                    <a:endParaRPr lang="en-GB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7-8B45-4C5B-A69C-FF4FF5CCD3F3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fld id="{5DDF517F-DC97-4644-A228-1A6F7D0CDB47}" type="CELLRANGE">
                      <a:rPr lang="en-GB"/>
                      <a:pPr/>
                      <a:t>[LAHTRIVAHEMIK]</a:t>
                    </a:fld>
                    <a:endParaRPr lang="en-GB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8-8B45-4C5B-A69C-FF4FF5CCD3F3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786A710D-5CF0-4191-8505-BFC6C4E17CF7}" type="CELLRANGE">
                      <a:rPr lang="en-GB"/>
                      <a:pPr/>
                      <a:t>[LAHTRIVAHEMIK]</a:t>
                    </a:fld>
                    <a:endParaRPr lang="en-GB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9-8B45-4C5B-A69C-FF4FF5CCD3F3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2005EDFA-3FD7-4A8F-99BA-5E8FF139543C}" type="CELLRANGE">
                      <a:rPr lang="en-GB"/>
                      <a:pPr/>
                      <a:t>[LAHTRIVAHEMIK]</a:t>
                    </a:fld>
                    <a:endParaRPr lang="en-GB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A-8B45-4C5B-A69C-FF4FF5CCD3F3}"/>
                </c:ext>
              </c:extLst>
            </c:dLbl>
            <c:dLbl>
              <c:idx val="13"/>
              <c:tx>
                <c:rich>
                  <a:bodyPr/>
                  <a:lstStyle/>
                  <a:p>
                    <a:fld id="{B91C573D-92E0-4E90-94ED-5167FFDD3C7C}" type="CELLRANGE">
                      <a:rPr lang="en-GB"/>
                      <a:pPr/>
                      <a:t>[LAHTRIVAHEMIK]</a:t>
                    </a:fld>
                    <a:endParaRPr lang="en-GB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2-2D95-47AC-B8BE-10BECE70FF73}"/>
                </c:ext>
              </c:extLst>
            </c:dLbl>
            <c:dLbl>
              <c:idx val="14"/>
              <c:tx>
                <c:rich>
                  <a:bodyPr/>
                  <a:lstStyle/>
                  <a:p>
                    <a:fld id="{81843D6F-9297-42B5-B844-E96A73512448}" type="CELLRANGE">
                      <a:rPr lang="en-GB"/>
                      <a:pPr/>
                      <a:t>[LAHTRIVAHEMIK]</a:t>
                    </a:fld>
                    <a:endParaRPr lang="en-GB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0-5C6E-4C28-8C33-A96E5714B0D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'1.3.'!$B$2:$P$2</c:f>
              <c:numCache>
                <c:formatCode>General</c:formatCode>
                <c:ptCount val="1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</c:numCache>
            </c:numRef>
          </c:cat>
          <c:val>
            <c:numRef>
              <c:f>'1.3.'!$B$4:$P$4</c:f>
              <c:numCache>
                <c:formatCode>General</c:formatCode>
                <c:ptCount val="15"/>
                <c:pt idx="0">
                  <c:v>7.8</c:v>
                </c:pt>
                <c:pt idx="1">
                  <c:v>7.2</c:v>
                </c:pt>
                <c:pt idx="2" formatCode="#\ ##0.0">
                  <c:v>7.2</c:v>
                </c:pt>
                <c:pt idx="3" formatCode="#\ ##0.0">
                  <c:v>7.2</c:v>
                </c:pt>
                <c:pt idx="4" formatCode="#\ ##0.0">
                  <c:v>7.2</c:v>
                </c:pt>
                <c:pt idx="5" formatCode="#\ ##0.0">
                  <c:v>8.4</c:v>
                </c:pt>
                <c:pt idx="6" formatCode="#\ ##0.0">
                  <c:v>9.3000000000000007</c:v>
                </c:pt>
                <c:pt idx="7" formatCode="#\ ##0.0">
                  <c:v>13.9</c:v>
                </c:pt>
                <c:pt idx="8" formatCode="#\ ##0.0">
                  <c:v>16.899999999999999</c:v>
                </c:pt>
                <c:pt idx="9" formatCode="#\ ##0.0">
                  <c:v>26.9</c:v>
                </c:pt>
                <c:pt idx="10">
                  <c:v>39.1</c:v>
                </c:pt>
                <c:pt idx="11" formatCode="#\ ##0.0">
                  <c:v>42.5</c:v>
                </c:pt>
                <c:pt idx="12" formatCode="#\ ##0.0">
                  <c:v>46.3</c:v>
                </c:pt>
                <c:pt idx="13" formatCode="#\ ##0.0">
                  <c:v>52.3</c:v>
                </c:pt>
                <c:pt idx="14" formatCode="#\ ##0.0">
                  <c:v>55.3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'1.3.'!$B$6:$P$6</c15:f>
                <c15:dlblRangeCache>
                  <c:ptCount val="15"/>
                  <c:pt idx="0">
                    <c:v>16%</c:v>
                  </c:pt>
                  <c:pt idx="1">
                    <c:v>16%</c:v>
                  </c:pt>
                  <c:pt idx="2">
                    <c:v>16%</c:v>
                  </c:pt>
                  <c:pt idx="3">
                    <c:v>16%</c:v>
                  </c:pt>
                  <c:pt idx="4">
                    <c:v>16%</c:v>
                  </c:pt>
                  <c:pt idx="5">
                    <c:v>18%</c:v>
                  </c:pt>
                  <c:pt idx="6">
                    <c:v>18%</c:v>
                  </c:pt>
                  <c:pt idx="7">
                    <c:v>27%</c:v>
                  </c:pt>
                  <c:pt idx="8">
                    <c:v>30%</c:v>
                  </c:pt>
                  <c:pt idx="9">
                    <c:v>40%</c:v>
                  </c:pt>
                  <c:pt idx="10">
                    <c:v>49%</c:v>
                  </c:pt>
                  <c:pt idx="11">
                    <c:v>50%</c:v>
                  </c:pt>
                  <c:pt idx="12">
                    <c:v>50%</c:v>
                  </c:pt>
                  <c:pt idx="13">
                    <c:v>50%</c:v>
                  </c:pt>
                  <c:pt idx="14">
                    <c:v>50%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1B-8B45-4C5B-A69C-FF4FF5CCD3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5"/>
        <c:overlap val="100"/>
        <c:axId val="615132831"/>
        <c:axId val="552382335"/>
      </c:barChart>
      <c:catAx>
        <c:axId val="6151328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52382335"/>
        <c:crosses val="autoZero"/>
        <c:auto val="1"/>
        <c:lblAlgn val="ctr"/>
        <c:lblOffset val="100"/>
        <c:noMultiLvlLbl val="0"/>
      </c:catAx>
      <c:valAx>
        <c:axId val="55238233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15132831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</c:dTable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381000</xdr:colOff>
      <xdr:row>14</xdr:row>
      <xdr:rowOff>42862</xdr:rowOff>
    </xdr:from>
    <xdr:to>
      <xdr:col>10</xdr:col>
      <xdr:colOff>457200</xdr:colOff>
      <xdr:row>37</xdr:row>
      <xdr:rowOff>161926</xdr:rowOff>
    </xdr:to>
    <xdr:graphicFrame macro="">
      <xdr:nvGraphicFramePr>
        <xdr:cNvPr id="5" name="Diagramm 4">
          <a:extLst>
            <a:ext uri="{FF2B5EF4-FFF2-40B4-BE49-F238E27FC236}">
              <a16:creationId xmlns:a16="http://schemas.microsoft.com/office/drawing/2014/main" id="{5400F215-D27B-4546-8E06-2DFA3A1ED40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114300</xdr:colOff>
      <xdr:row>37</xdr:row>
      <xdr:rowOff>171450</xdr:rowOff>
    </xdr:from>
    <xdr:to>
      <xdr:col>11</xdr:col>
      <xdr:colOff>552450</xdr:colOff>
      <xdr:row>51</xdr:row>
      <xdr:rowOff>180976</xdr:rowOff>
    </xdr:to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id="{EA061EAE-916F-42A7-AB1B-E3451D3B3141}"/>
            </a:ext>
          </a:extLst>
        </xdr:cNvPr>
        <xdr:cNvSpPr txBox="1"/>
      </xdr:nvSpPr>
      <xdr:spPr>
        <a:xfrm>
          <a:off x="4705350" y="7239000"/>
          <a:ext cx="4381500" cy="2676526"/>
        </a:xfrm>
        <a:prstGeom prst="rect">
          <a:avLst/>
        </a:prstGeom>
        <a:solidFill>
          <a:schemeClr val="lt1"/>
        </a:solidFill>
        <a:ln w="47625" cmpd="sng">
          <a:solidFill>
            <a:srgbClr val="959494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indent="0">
            <a:buFontTx/>
            <a:buNone/>
          </a:pPr>
          <a:r>
            <a:rPr lang="et-EE" sz="1000" b="1">
              <a:solidFill>
                <a:sysClr val="windowText" lastClr="000000"/>
              </a:solidFill>
              <a:latin typeface="+mj-lt"/>
            </a:rPr>
            <a:t>Components</a:t>
          </a:r>
          <a:r>
            <a:rPr lang="et-EE" sz="1000" b="1" baseline="0">
              <a:solidFill>
                <a:sysClr val="windowText" lastClr="000000"/>
              </a:solidFill>
              <a:latin typeface="+mj-lt"/>
            </a:rPr>
            <a:t> of Other Funds in 2023:</a:t>
          </a:r>
          <a:endParaRPr lang="et-EE" sz="1000" b="1">
            <a:solidFill>
              <a:sysClr val="windowText" lastClr="000000"/>
            </a:solidFill>
            <a:latin typeface="+mj-lt"/>
          </a:endParaRPr>
        </a:p>
        <a:p>
          <a:pPr marL="171450" indent="-171450">
            <a:buFont typeface="Arial" panose="020B0604020202020204" pitchFamily="34" charset="0"/>
            <a:buChar char="•"/>
          </a:pPr>
          <a:r>
            <a:rPr lang="et-EE" sz="1000">
              <a:solidFill>
                <a:sysClr val="windowText" lastClr="000000"/>
              </a:solidFill>
              <a:latin typeface="+mj-lt"/>
            </a:rPr>
            <a:t>Organizing the network of research institutions</a:t>
          </a:r>
        </a:p>
        <a:p>
          <a:pPr marL="171450" indent="-171450">
            <a:buFont typeface="Arial" panose="020B0604020202020204" pitchFamily="34" charset="0"/>
            <a:buChar char="•"/>
          </a:pPr>
          <a:r>
            <a:rPr lang="et-EE" sz="1000" baseline="0">
              <a:solidFill>
                <a:sysClr val="windowText" lastClr="000000"/>
              </a:solidFill>
              <a:latin typeface="+mj-lt"/>
            </a:rPr>
            <a:t>R&amp;D of Universities of Applied Sciences </a:t>
          </a:r>
        </a:p>
        <a:p>
          <a:pPr marL="171450" indent="-171450">
            <a:buFont typeface="Arial" panose="020B0604020202020204" pitchFamily="34" charset="0"/>
            <a:buChar char="•"/>
          </a:pPr>
          <a:r>
            <a:rPr lang="et-EE" sz="1000" baseline="0">
              <a:solidFill>
                <a:sysClr val="windowText" lastClr="000000"/>
              </a:solidFill>
              <a:latin typeface="+mj-lt"/>
            </a:rPr>
            <a:t>Salary subsidy for junior research fellows</a:t>
          </a:r>
        </a:p>
        <a:p>
          <a:pPr marL="171450" marR="0" lvl="0" indent="-17145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 typeface="Arial" panose="020B0604020202020204" pitchFamily="34" charset="0"/>
            <a:buChar char="•"/>
            <a:tabLst/>
            <a:defRPr/>
          </a:pPr>
          <a:r>
            <a:rPr lang="et-EE" sz="1000" baseline="0">
              <a:solidFill>
                <a:schemeClr val="dk1"/>
              </a:solidFill>
              <a:latin typeface="+mj-lt"/>
              <a:ea typeface="+mn-ea"/>
              <a:cs typeface="+mn-cs"/>
            </a:rPr>
            <a:t>National programmes (Estonian Language Technology, Estonian Language and Culture in the Digital Age, </a:t>
          </a:r>
          <a:r>
            <a:rPr lang="et-EE" sz="1000" baseline="0">
              <a:solidFill>
                <a:sysClr val="windowText" lastClr="000000"/>
              </a:solidFill>
              <a:latin typeface="+mj-lt"/>
              <a:ea typeface="+mn-ea"/>
              <a:cs typeface="+mn-cs"/>
            </a:rPr>
            <a:t>Educational Sciences programme ) </a:t>
          </a:r>
        </a:p>
        <a:p>
          <a:pPr marL="171450" marR="0" lvl="0" indent="-17145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 typeface="Arial" panose="020B0604020202020204" pitchFamily="34" charset="0"/>
            <a:buChar char="•"/>
            <a:tabLst/>
            <a:defRPr/>
          </a:pPr>
          <a:r>
            <a:rPr lang="et-EE" sz="1000" baseline="0">
              <a:solidFill>
                <a:sysClr val="windowText" lastClr="000000"/>
              </a:solidFill>
              <a:latin typeface="+mj-lt"/>
              <a:ea typeface="+mn-ea"/>
              <a:cs typeface="+mn-cs"/>
            </a:rPr>
            <a:t>Baseline Funding </a:t>
          </a:r>
          <a:r>
            <a:rPr lang="et-EE" sz="1000" baseline="0">
              <a:solidFill>
                <a:schemeClr val="dk1"/>
              </a:solidFill>
              <a:latin typeface="+mj-lt"/>
              <a:ea typeface="+mn-ea"/>
              <a:cs typeface="+mn-cs"/>
            </a:rPr>
            <a:t>(Estonian Research Council, Estonian Academy of Sciences, Ahhaa,  Art Museum of Estonia, etc)</a:t>
          </a:r>
        </a:p>
        <a:p>
          <a:pPr marL="171450" marR="0" lvl="0" indent="-17145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 typeface="Arial" panose="020B0604020202020204" pitchFamily="34" charset="0"/>
            <a:buChar char="•"/>
            <a:tabLst/>
            <a:defRPr/>
          </a:pPr>
          <a:r>
            <a:rPr lang="et-EE" sz="1000" baseline="0">
              <a:solidFill>
                <a:schemeClr val="dk1"/>
              </a:solidFill>
              <a:latin typeface="+mj-lt"/>
              <a:ea typeface="+mn-ea"/>
              <a:cs typeface="+mn-cs"/>
            </a:rPr>
            <a:t>Science communication, National science awards</a:t>
          </a:r>
        </a:p>
        <a:p>
          <a:pPr marL="171450" marR="0" lvl="0" indent="-17145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 typeface="Arial" panose="020B0604020202020204" pitchFamily="34" charset="0"/>
            <a:buChar char="•"/>
            <a:tabLst/>
            <a:defRPr/>
          </a:pPr>
          <a:r>
            <a:rPr lang="et-EE" sz="1000" baseline="0">
              <a:solidFill>
                <a:schemeClr val="dk1"/>
              </a:solidFill>
              <a:latin typeface="+mj-lt"/>
              <a:ea typeface="+mn-ea"/>
              <a:cs typeface="+mn-cs"/>
            </a:rPr>
            <a:t>Scientific Collections</a:t>
          </a:r>
        </a:p>
        <a:p>
          <a:pPr marL="171450" indent="-171450">
            <a:buFont typeface="Arial" panose="020B0604020202020204" pitchFamily="34" charset="0"/>
            <a:buChar char="•"/>
          </a:pPr>
          <a:r>
            <a:rPr lang="et-EE" sz="1000" baseline="0">
              <a:solidFill>
                <a:schemeClr val="dk1"/>
              </a:solidFill>
              <a:latin typeface="+mj-lt"/>
              <a:ea typeface="+mn-ea"/>
              <a:cs typeface="+mn-cs"/>
            </a:rPr>
            <a:t>A proof-of-concept grant</a:t>
          </a:r>
        </a:p>
        <a:p>
          <a:pPr marL="171450" indent="-171450">
            <a:buFont typeface="Arial" panose="020B0604020202020204" pitchFamily="34" charset="0"/>
            <a:buChar char="•"/>
          </a:pPr>
          <a:r>
            <a:rPr lang="et-EE" sz="1000" baseline="0">
              <a:solidFill>
                <a:sysClr val="windowText" lastClr="000000"/>
              </a:solidFill>
              <a:latin typeface="+mj-lt"/>
              <a:ea typeface="+mn-ea"/>
              <a:cs typeface="+mn-cs"/>
            </a:rPr>
            <a:t>Developing the necessary knowledge base for green transition</a:t>
          </a:r>
        </a:p>
        <a:p>
          <a:pPr marL="171450" indent="-171450">
            <a:buFont typeface="Arial" panose="020B0604020202020204" pitchFamily="34" charset="0"/>
            <a:buChar char="•"/>
          </a:pPr>
          <a:r>
            <a:rPr lang="et-EE" sz="1000" baseline="0">
              <a:solidFill>
                <a:schemeClr val="dk1"/>
              </a:solidFill>
              <a:latin typeface="+mj-lt"/>
              <a:ea typeface="+mn-ea"/>
              <a:cs typeface="+mn-cs"/>
            </a:rPr>
            <a:t>Centres of excellence incl Teaming co-financing</a:t>
          </a:r>
        </a:p>
        <a:p>
          <a:pPr marL="171450" indent="-171450">
            <a:buFont typeface="Arial" panose="020B0604020202020204" pitchFamily="34" charset="0"/>
            <a:buChar char="•"/>
          </a:pPr>
          <a:r>
            <a:rPr lang="et-EE" sz="1000" baseline="0">
              <a:latin typeface="+mj-lt"/>
            </a:rPr>
            <a:t>Participation in international cooperation of infrastructures</a:t>
          </a:r>
        </a:p>
        <a:p>
          <a:pPr marL="171450" indent="-171450">
            <a:buFont typeface="Arial" panose="020B0604020202020204" pitchFamily="34" charset="0"/>
            <a:buChar char="•"/>
          </a:pPr>
          <a:r>
            <a:rPr lang="et-EE" sz="1000" baseline="0">
              <a:latin typeface="+mj-lt"/>
            </a:rPr>
            <a:t>International Mobility Funding</a:t>
          </a:r>
        </a:p>
        <a:p>
          <a:pPr marL="171450" indent="-171450">
            <a:buFont typeface="Arial" panose="020B0604020202020204" pitchFamily="34" charset="0"/>
            <a:buChar char="•"/>
          </a:pPr>
          <a:r>
            <a:rPr lang="et-EE" sz="1000" baseline="0">
              <a:latin typeface="+mj-lt"/>
            </a:rPr>
            <a:t>Foreign cooperation, membership fees of international organisations</a:t>
          </a:r>
        </a:p>
      </xdr:txBody>
    </xdr:sp>
    <xdr:clientData/>
  </xdr:twoCellAnchor>
  <xdr:twoCellAnchor>
    <xdr:from>
      <xdr:col>0</xdr:col>
      <xdr:colOff>266700</xdr:colOff>
      <xdr:row>37</xdr:row>
      <xdr:rowOff>161924</xdr:rowOff>
    </xdr:from>
    <xdr:to>
      <xdr:col>5</xdr:col>
      <xdr:colOff>76200</xdr:colOff>
      <xdr:row>51</xdr:row>
      <xdr:rowOff>171450</xdr:rowOff>
    </xdr:to>
    <xdr:sp macro="" textlink="">
      <xdr:nvSpPr>
        <xdr:cNvPr id="10" name="TextBox 9">
          <a:extLst>
            <a:ext uri="{FF2B5EF4-FFF2-40B4-BE49-F238E27FC236}">
              <a16:creationId xmlns:a16="http://schemas.microsoft.com/office/drawing/2014/main" id="{ADAE588E-8279-4784-8F4D-B7DA44D3BC61}"/>
            </a:ext>
          </a:extLst>
        </xdr:cNvPr>
        <xdr:cNvSpPr txBox="1"/>
      </xdr:nvSpPr>
      <xdr:spPr>
        <a:xfrm>
          <a:off x="266700" y="7229474"/>
          <a:ext cx="4400550" cy="2676526"/>
        </a:xfrm>
        <a:prstGeom prst="rect">
          <a:avLst/>
        </a:prstGeom>
        <a:solidFill>
          <a:schemeClr val="lt1"/>
        </a:solidFill>
        <a:ln w="47625" cmpd="sng">
          <a:solidFill>
            <a:srgbClr val="E0D7F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indent="0">
            <a:buFontTx/>
            <a:buNone/>
          </a:pPr>
          <a:r>
            <a:rPr lang="et-EE" sz="1000" b="1">
              <a:latin typeface="+mj-lt"/>
            </a:rPr>
            <a:t>Components of External Resources in 2023:</a:t>
          </a:r>
        </a:p>
        <a:p>
          <a:pPr marL="171450" indent="-171450">
            <a:buFont typeface="Arial" panose="020B0604020202020204" pitchFamily="34" charset="0"/>
            <a:buChar char="•"/>
          </a:pPr>
          <a:r>
            <a:rPr lang="et-EE" sz="1000">
              <a:latin typeface="+mj-lt"/>
            </a:rPr>
            <a:t>ASTRA</a:t>
          </a:r>
        </a:p>
        <a:p>
          <a:pPr marL="171450" indent="-171450">
            <a:buFont typeface="Arial" panose="020B0604020202020204" pitchFamily="34" charset="0"/>
            <a:buChar char="•"/>
          </a:pPr>
          <a:r>
            <a:rPr lang="et-EE" sz="1000">
              <a:solidFill>
                <a:schemeClr val="dk1"/>
              </a:solidFill>
              <a:latin typeface="+mj-lt"/>
              <a:ea typeface="+mn-ea"/>
              <a:cs typeface="+mn-cs"/>
            </a:rPr>
            <a:t>Centres of excellence</a:t>
          </a:r>
        </a:p>
        <a:p>
          <a:pPr marL="171450" indent="-171450">
            <a:buFont typeface="Arial" panose="020B0604020202020204" pitchFamily="34" charset="0"/>
            <a:buChar char="•"/>
          </a:pPr>
          <a:r>
            <a:rPr lang="et-EE" sz="1000" baseline="0">
              <a:latin typeface="+mj-lt"/>
            </a:rPr>
            <a:t>Scientific </a:t>
          </a:r>
          <a:r>
            <a:rPr lang="et-EE" sz="1000" baseline="0">
              <a:solidFill>
                <a:schemeClr val="dk1"/>
              </a:solidFill>
              <a:latin typeface="+mj-lt"/>
              <a:ea typeface="+mn-ea"/>
              <a:cs typeface="+mn-cs"/>
            </a:rPr>
            <a:t>researches on Covid-19</a:t>
          </a:r>
        </a:p>
        <a:p>
          <a:pPr marL="171450" indent="-171450">
            <a:buFont typeface="Arial" panose="020B0604020202020204" pitchFamily="34" charset="0"/>
            <a:buChar char="•"/>
          </a:pPr>
          <a:r>
            <a:rPr lang="et-EE" sz="1000">
              <a:latin typeface="+mj-lt"/>
            </a:rPr>
            <a:t>Resource</a:t>
          </a:r>
          <a:r>
            <a:rPr lang="et-EE" sz="1000" baseline="0">
              <a:latin typeface="+mj-lt"/>
            </a:rPr>
            <a:t> valorisation </a:t>
          </a:r>
        </a:p>
        <a:p>
          <a:pPr marL="171450" indent="-171450">
            <a:buFont typeface="Arial" panose="020B0604020202020204" pitchFamily="34" charset="0"/>
            <a:buChar char="•"/>
          </a:pPr>
          <a:r>
            <a:rPr lang="et-EE" sz="1000" baseline="0">
              <a:solidFill>
                <a:schemeClr val="dk1"/>
              </a:solidFill>
              <a:latin typeface="+mj-lt"/>
              <a:ea typeface="+mn-ea"/>
              <a:cs typeface="+mn-cs"/>
            </a:rPr>
            <a:t>Internationalisation</a:t>
          </a:r>
          <a:r>
            <a:rPr lang="et-EE" sz="1000">
              <a:latin typeface="+mj-lt"/>
            </a:rPr>
            <a:t> (Mobilitas Plus, Sekmo, Finest Twins)</a:t>
          </a:r>
        </a:p>
        <a:p>
          <a:pPr marL="171450" indent="-171450">
            <a:buFont typeface="Arial" panose="020B0604020202020204" pitchFamily="34" charset="0"/>
            <a:buChar char="•"/>
          </a:pPr>
          <a:r>
            <a:rPr lang="et-EE" sz="1000">
              <a:solidFill>
                <a:schemeClr val="dk1"/>
              </a:solidFill>
              <a:latin typeface="+mj-lt"/>
              <a:ea typeface="+mn-ea"/>
              <a:cs typeface="+mn-cs"/>
            </a:rPr>
            <a:t>Teame+</a:t>
          </a:r>
        </a:p>
        <a:p>
          <a:pPr marL="171450" marR="0" lvl="0" indent="-17145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 typeface="Arial" panose="020B0604020202020204" pitchFamily="34" charset="0"/>
            <a:buChar char="•"/>
            <a:tabLst/>
            <a:defRPr/>
          </a:pPr>
          <a:r>
            <a:rPr lang="et-EE" sz="1000">
              <a:solidFill>
                <a:schemeClr val="dk1"/>
              </a:solidFill>
              <a:latin typeface="+mj-lt"/>
              <a:ea typeface="+mn-ea"/>
              <a:cs typeface="+mn-cs"/>
            </a:rPr>
            <a:t>Norway EEA programme</a:t>
          </a:r>
          <a:r>
            <a:rPr lang="et-EE" sz="1000" baseline="0">
              <a:solidFill>
                <a:schemeClr val="dk1"/>
              </a:solidFill>
              <a:latin typeface="+mj-lt"/>
              <a:ea typeface="+mn-ea"/>
              <a:cs typeface="+mn-cs"/>
            </a:rPr>
            <a:t> </a:t>
          </a:r>
          <a:r>
            <a:rPr lang="et-EE" sz="1000">
              <a:solidFill>
                <a:schemeClr val="dk1"/>
              </a:solidFill>
              <a:latin typeface="+mj-lt"/>
              <a:ea typeface="+mn-ea"/>
              <a:cs typeface="+mn-cs"/>
            </a:rPr>
            <a:t>(The European Economic Area) </a:t>
          </a:r>
        </a:p>
        <a:p>
          <a:pPr marL="171450" marR="0" lvl="0" indent="-17145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 typeface="Arial" panose="020B0604020202020204" pitchFamily="34" charset="0"/>
            <a:buChar char="•"/>
            <a:tabLst/>
            <a:defRPr/>
          </a:pPr>
          <a:r>
            <a:rPr lang="et-EE" sz="1000">
              <a:solidFill>
                <a:schemeClr val="dk1"/>
              </a:solidFill>
              <a:latin typeface="+mj-lt"/>
              <a:ea typeface="+mn-ea"/>
              <a:cs typeface="+mn-cs"/>
            </a:rPr>
            <a:t>National infrastructure </a:t>
          </a:r>
        </a:p>
        <a:p>
          <a:pPr marL="171450" marR="0" lvl="0" indent="-17145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 typeface="Arial" panose="020B0604020202020204" pitchFamily="34" charset="0"/>
            <a:buChar char="•"/>
            <a:tabLst/>
            <a:defRPr/>
          </a:pPr>
          <a:r>
            <a:rPr lang="et-EE" sz="1000">
              <a:solidFill>
                <a:schemeClr val="dk1"/>
              </a:solidFill>
              <a:latin typeface="+mj-lt"/>
              <a:ea typeface="+mn-ea"/>
              <a:cs typeface="+mn-cs"/>
            </a:rPr>
            <a:t>RITA programme</a:t>
          </a:r>
        </a:p>
        <a:p>
          <a:pPr marL="171450" marR="0" lvl="0" indent="-17145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 typeface="Arial" panose="020B0604020202020204" pitchFamily="34" charset="0"/>
            <a:buChar char="•"/>
            <a:tabLst/>
            <a:defRPr/>
          </a:pPr>
          <a:r>
            <a:rPr lang="et-EE" sz="1000">
              <a:solidFill>
                <a:schemeClr val="dk1"/>
              </a:solidFill>
              <a:latin typeface="+mj-lt"/>
              <a:ea typeface="+mn-ea"/>
              <a:cs typeface="+mn-cs"/>
            </a:rPr>
            <a:t>Research in the field of ICT</a:t>
          </a:r>
        </a:p>
        <a:p>
          <a:pPr marL="171450" indent="-171450">
            <a:buFont typeface="Arial" panose="020B0604020202020204" pitchFamily="34" charset="0"/>
            <a:buChar char="•"/>
          </a:pPr>
          <a:r>
            <a:rPr lang="et-EE" sz="1000">
              <a:solidFill>
                <a:schemeClr val="dk1"/>
              </a:solidFill>
              <a:latin typeface="+mj-lt"/>
              <a:ea typeface="+mn-ea"/>
              <a:cs typeface="+mn-cs"/>
            </a:rPr>
            <a:t>Thematic R&amp;D programs</a:t>
          </a:r>
          <a:endParaRPr lang="et-EE" sz="1000">
            <a:solidFill>
              <a:srgbClr val="FF0000"/>
            </a:solidFill>
            <a:latin typeface="+mj-lt"/>
            <a:ea typeface="+mn-ea"/>
            <a:cs typeface="+mn-cs"/>
          </a:endParaRPr>
        </a:p>
        <a:p>
          <a:pPr marL="171450" indent="-171450">
            <a:buFont typeface="Arial" panose="020B0604020202020204" pitchFamily="34" charset="0"/>
            <a:buChar char="•"/>
          </a:pPr>
          <a:r>
            <a:rPr lang="et-EE" sz="1000">
              <a:solidFill>
                <a:schemeClr val="dk1"/>
              </a:solidFill>
              <a:latin typeface="+mj-lt"/>
              <a:ea typeface="+mn-ea"/>
              <a:cs typeface="+mn-cs"/>
            </a:rPr>
            <a:t>Applied research</a:t>
          </a:r>
        </a:p>
        <a:p>
          <a:pPr marL="171450" indent="-171450">
            <a:buFont typeface="Arial" panose="020B0604020202020204" pitchFamily="34" charset="0"/>
            <a:buChar char="•"/>
          </a:pPr>
          <a:r>
            <a:rPr lang="et-EE" sz="1000">
              <a:solidFill>
                <a:sysClr val="windowText" lastClr="000000"/>
              </a:solidFill>
              <a:latin typeface="+mj-lt"/>
              <a:ea typeface="+mn-ea"/>
              <a:cs typeface="+mn-cs"/>
            </a:rPr>
            <a:t>The Just Transition Fund</a:t>
          </a:r>
          <a:r>
            <a:rPr lang="et-EE" sz="1000" baseline="0">
              <a:solidFill>
                <a:sysClr val="windowText" lastClr="000000"/>
              </a:solidFill>
              <a:latin typeface="+mj-lt"/>
              <a:ea typeface="+mn-ea"/>
              <a:cs typeface="+mn-cs"/>
            </a:rPr>
            <a:t> (</a:t>
          </a:r>
          <a:r>
            <a:rPr lang="et-EE" sz="1000">
              <a:solidFill>
                <a:sysClr val="windowText" lastClr="000000"/>
              </a:solidFill>
              <a:latin typeface="+mj-lt"/>
              <a:ea typeface="+mn-ea"/>
              <a:cs typeface="+mn-cs"/>
            </a:rPr>
            <a:t>research volume growth of entrepreneurship of East</a:t>
          </a:r>
          <a:r>
            <a:rPr lang="et-EE" sz="1000" baseline="0">
              <a:solidFill>
                <a:sysClr val="windowText" lastClr="000000"/>
              </a:solidFill>
              <a:latin typeface="+mj-lt"/>
              <a:ea typeface="+mn-ea"/>
              <a:cs typeface="+mn-cs"/>
            </a:rPr>
            <a:t> Estonia)</a:t>
          </a:r>
          <a:endParaRPr lang="et-EE" sz="1000">
            <a:solidFill>
              <a:sysClr val="windowText" lastClr="000000"/>
            </a:solidFill>
            <a:latin typeface="+mj-lt"/>
            <a:ea typeface="+mn-ea"/>
            <a:cs typeface="+mn-cs"/>
          </a:endParaRPr>
        </a:p>
        <a:p>
          <a:pPr marL="171450" indent="-171450">
            <a:buFont typeface="Arial" panose="020B0604020202020204" pitchFamily="34" charset="0"/>
            <a:buChar char="•"/>
          </a:pPr>
          <a:endParaRPr lang="et-EE" sz="1000">
            <a:latin typeface="+mj-lt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209550</xdr:colOff>
      <xdr:row>9</xdr:row>
      <xdr:rowOff>0</xdr:rowOff>
    </xdr:from>
    <xdr:to>
      <xdr:col>13</xdr:col>
      <xdr:colOff>470700</xdr:colOff>
      <xdr:row>25</xdr:row>
      <xdr:rowOff>57150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2E5EF533-E9FA-4BCE-9452-BF4832C402C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Kohandatud 1">
      <a:dk1>
        <a:sysClr val="windowText" lastClr="000000"/>
      </a:dk1>
      <a:lt1>
        <a:sysClr val="window" lastClr="FFFFFF"/>
      </a:lt1>
      <a:dk2>
        <a:srgbClr val="373545"/>
      </a:dk2>
      <a:lt2>
        <a:srgbClr val="DCD8DC"/>
      </a:lt2>
      <a:accent1>
        <a:srgbClr val="E8E1F4"/>
      </a:accent1>
      <a:accent2>
        <a:srgbClr val="B64F38"/>
      </a:accent2>
      <a:accent3>
        <a:srgbClr val="2C2A29"/>
      </a:accent3>
      <a:accent4>
        <a:srgbClr val="FBE4CC"/>
      </a:accent4>
      <a:accent5>
        <a:srgbClr val="88B638"/>
      </a:accent5>
      <a:accent6>
        <a:srgbClr val="6638B6"/>
      </a:accent6>
      <a:hlink>
        <a:srgbClr val="EA7600"/>
      </a:hlink>
      <a:folHlink>
        <a:srgbClr val="CCE7F4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3A52EA-72E3-40EF-87E3-0EAE65D3BB32}">
  <dimension ref="A1:H14"/>
  <sheetViews>
    <sheetView workbookViewId="0">
      <selection activeCell="L21" sqref="L21"/>
    </sheetView>
  </sheetViews>
  <sheetFormatPr defaultRowHeight="15" x14ac:dyDescent="0.25"/>
  <cols>
    <col min="2" max="2" width="16.7109375" customWidth="1"/>
    <col min="3" max="3" width="9.5703125" bestFit="1" customWidth="1"/>
    <col min="4" max="4" width="29.7109375" customWidth="1"/>
    <col min="5" max="5" width="10" customWidth="1"/>
    <col min="6" max="6" width="18" customWidth="1"/>
    <col min="7" max="7" width="11.5703125" customWidth="1"/>
  </cols>
  <sheetData>
    <row r="1" spans="1:8" x14ac:dyDescent="0.25">
      <c r="A1" s="59" t="s">
        <v>115</v>
      </c>
      <c r="B1" s="59"/>
      <c r="C1" s="59"/>
      <c r="D1" s="59"/>
      <c r="E1" s="59"/>
      <c r="F1" s="59"/>
      <c r="G1" s="59"/>
      <c r="H1" s="59"/>
    </row>
    <row r="2" spans="1:8" x14ac:dyDescent="0.25">
      <c r="A2" s="4"/>
      <c r="B2" s="4"/>
      <c r="C2" s="4"/>
      <c r="D2" s="4"/>
      <c r="E2" s="4"/>
      <c r="F2" s="4"/>
      <c r="G2" s="4"/>
    </row>
    <row r="3" spans="1:8" x14ac:dyDescent="0.25">
      <c r="A3" s="26" t="s">
        <v>8</v>
      </c>
      <c r="B3" s="26" t="s">
        <v>9</v>
      </c>
      <c r="C3" s="27" t="s">
        <v>76</v>
      </c>
      <c r="D3" s="26"/>
      <c r="E3" s="27" t="s">
        <v>76</v>
      </c>
      <c r="F3" s="26" t="s">
        <v>11</v>
      </c>
      <c r="G3" s="27" t="s">
        <v>76</v>
      </c>
      <c r="H3" s="26" t="s">
        <v>10</v>
      </c>
    </row>
    <row r="4" spans="1:8" x14ac:dyDescent="0.25">
      <c r="A4" s="17">
        <v>6.7183581439279501E-3</v>
      </c>
      <c r="B4" s="18" t="s">
        <v>12</v>
      </c>
      <c r="C4" s="21">
        <v>211.25810000000001</v>
      </c>
      <c r="D4" s="18" t="s">
        <v>13</v>
      </c>
      <c r="E4" s="21">
        <v>186.63810000000001</v>
      </c>
      <c r="F4" s="18" t="s">
        <v>14</v>
      </c>
      <c r="G4" s="21">
        <v>236.5669</v>
      </c>
      <c r="H4" s="19">
        <v>7.5232199816186408E-3</v>
      </c>
    </row>
    <row r="5" spans="1:8" x14ac:dyDescent="0.25">
      <c r="A5" s="17">
        <v>8.9557607115939297E-3</v>
      </c>
      <c r="B5" s="18" t="s">
        <v>15</v>
      </c>
      <c r="C5" s="21">
        <v>281.613</v>
      </c>
      <c r="D5" s="30" t="s">
        <v>77</v>
      </c>
      <c r="E5" s="21">
        <v>24.62</v>
      </c>
      <c r="F5" s="18" t="s">
        <v>16</v>
      </c>
      <c r="G5" s="21">
        <v>314.39499999999998</v>
      </c>
      <c r="H5" s="19">
        <v>9.9982827103918277E-3</v>
      </c>
    </row>
    <row r="6" spans="1:8" x14ac:dyDescent="0.25">
      <c r="A6" s="17">
        <v>1.8409980632789419E-3</v>
      </c>
      <c r="B6" s="18" t="s">
        <v>17</v>
      </c>
      <c r="C6" s="21">
        <v>57.89</v>
      </c>
      <c r="D6" s="18" t="s">
        <v>18</v>
      </c>
      <c r="E6" s="21">
        <v>12.86</v>
      </c>
      <c r="F6" s="18"/>
      <c r="G6" s="18"/>
      <c r="H6" s="18"/>
    </row>
    <row r="7" spans="1:8" x14ac:dyDescent="0.25">
      <c r="A7" s="28">
        <v>1.7515116918800824E-2</v>
      </c>
      <c r="B7" s="7" t="s">
        <v>19</v>
      </c>
      <c r="C7" s="31">
        <v>550.76110000000006</v>
      </c>
      <c r="D7" s="18" t="s">
        <v>20</v>
      </c>
      <c r="E7" s="21">
        <v>268.75299999999999</v>
      </c>
      <c r="F7" s="7" t="s">
        <v>19</v>
      </c>
      <c r="G7" s="48">
        <v>551</v>
      </c>
      <c r="H7" s="29">
        <v>1.7521442268857591E-2</v>
      </c>
    </row>
    <row r="8" spans="1:8" x14ac:dyDescent="0.25">
      <c r="A8" s="20"/>
      <c r="B8" s="20"/>
      <c r="C8" s="20"/>
      <c r="D8" s="18" t="s">
        <v>21</v>
      </c>
      <c r="E8" s="21">
        <v>37.08</v>
      </c>
      <c r="F8" s="20"/>
      <c r="G8" s="20"/>
      <c r="H8" s="20"/>
    </row>
    <row r="9" spans="1:8" x14ac:dyDescent="0.25">
      <c r="A9" s="20"/>
      <c r="B9" s="20"/>
      <c r="C9" s="20"/>
      <c r="D9" s="18" t="s">
        <v>22</v>
      </c>
      <c r="E9" s="21">
        <v>20.81</v>
      </c>
      <c r="F9" s="20"/>
      <c r="G9" s="20"/>
      <c r="H9" s="20"/>
    </row>
    <row r="10" spans="1:8" x14ac:dyDescent="0.25">
      <c r="A10" s="20"/>
      <c r="B10" s="20"/>
      <c r="C10" s="20"/>
      <c r="D10" s="7" t="s">
        <v>19</v>
      </c>
      <c r="E10" s="31">
        <v>551</v>
      </c>
      <c r="F10" s="20"/>
      <c r="G10" s="20"/>
      <c r="H10" s="20"/>
    </row>
    <row r="11" spans="1:8" x14ac:dyDescent="0.25">
      <c r="A11" s="20"/>
      <c r="B11" s="20"/>
      <c r="C11" s="20"/>
      <c r="D11" s="20"/>
      <c r="E11" s="20"/>
      <c r="F11" s="20"/>
      <c r="G11" s="20"/>
      <c r="H11" s="20"/>
    </row>
    <row r="12" spans="1:8" x14ac:dyDescent="0.25">
      <c r="A12" s="60" t="s">
        <v>23</v>
      </c>
      <c r="B12" s="60"/>
      <c r="C12" s="60"/>
      <c r="D12" s="60"/>
      <c r="E12" s="60"/>
      <c r="F12" s="60"/>
    </row>
    <row r="13" spans="1:8" x14ac:dyDescent="0.25">
      <c r="A13" s="60" t="s">
        <v>100</v>
      </c>
      <c r="B13" s="60"/>
      <c r="C13" s="60"/>
      <c r="D13" s="60"/>
      <c r="E13" s="60"/>
      <c r="F13" s="60"/>
    </row>
    <row r="14" spans="1:8" x14ac:dyDescent="0.25">
      <c r="A14" s="60" t="s">
        <v>75</v>
      </c>
      <c r="B14" s="60"/>
      <c r="C14" s="60"/>
      <c r="D14" s="60"/>
      <c r="E14" s="60"/>
      <c r="F14" s="60"/>
    </row>
  </sheetData>
  <mergeCells count="4">
    <mergeCell ref="A1:H1"/>
    <mergeCell ref="A12:F12"/>
    <mergeCell ref="A13:F13"/>
    <mergeCell ref="A14:F1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31BE54-AFF3-4DB3-8A10-AAABBC7CBFFE}">
  <dimension ref="A1:V56"/>
  <sheetViews>
    <sheetView zoomScaleNormal="100" workbookViewId="0">
      <selection activeCell="O43" sqref="O43"/>
    </sheetView>
  </sheetViews>
  <sheetFormatPr defaultRowHeight="15" x14ac:dyDescent="0.25"/>
  <cols>
    <col min="2" max="2" width="28" customWidth="1"/>
    <col min="3" max="3" width="9.5703125" customWidth="1"/>
    <col min="4" max="4" width="9.7109375" customWidth="1"/>
    <col min="5" max="5" width="12.42578125" customWidth="1"/>
    <col min="6" max="6" width="9.85546875" customWidth="1"/>
    <col min="8" max="8" width="12.140625" customWidth="1"/>
    <col min="10" max="10" width="9.7109375" customWidth="1"/>
    <col min="12" max="12" width="9.85546875" customWidth="1"/>
    <col min="13" max="13" width="9.140625" customWidth="1"/>
    <col min="14" max="14" width="11.5703125" customWidth="1"/>
  </cols>
  <sheetData>
    <row r="1" spans="1:18" ht="15" customHeight="1" x14ac:dyDescent="0.25">
      <c r="B1" s="11" t="s">
        <v>116</v>
      </c>
      <c r="C1" s="11"/>
      <c r="D1" s="11"/>
      <c r="E1" s="11"/>
      <c r="F1" s="11"/>
      <c r="G1" s="11"/>
      <c r="H1" s="11"/>
      <c r="I1" s="11"/>
      <c r="J1" s="11"/>
      <c r="K1" s="11"/>
      <c r="L1" s="11"/>
    </row>
    <row r="2" spans="1:18" x14ac:dyDescent="0.25">
      <c r="B2" s="6"/>
      <c r="C2" s="61">
        <v>2016</v>
      </c>
      <c r="D2" s="61"/>
      <c r="E2" s="61">
        <v>2017</v>
      </c>
      <c r="F2" s="61"/>
      <c r="G2" s="61">
        <v>2018</v>
      </c>
      <c r="H2" s="61"/>
      <c r="I2" s="61">
        <v>2019</v>
      </c>
      <c r="J2" s="61"/>
      <c r="K2" s="61">
        <v>2020</v>
      </c>
      <c r="L2" s="61"/>
      <c r="M2" s="61">
        <v>2021</v>
      </c>
      <c r="N2" s="61"/>
      <c r="O2" s="61">
        <v>2022</v>
      </c>
      <c r="P2" s="61"/>
      <c r="Q2" s="61">
        <v>2023</v>
      </c>
      <c r="R2" s="61"/>
    </row>
    <row r="3" spans="1:18" x14ac:dyDescent="0.25">
      <c r="B3" s="7"/>
      <c r="C3" s="24" t="s">
        <v>67</v>
      </c>
      <c r="D3" s="1" t="s">
        <v>6</v>
      </c>
      <c r="E3" s="24" t="s">
        <v>67</v>
      </c>
      <c r="F3" s="1" t="s">
        <v>6</v>
      </c>
      <c r="G3" s="24" t="s">
        <v>67</v>
      </c>
      <c r="H3" s="1" t="s">
        <v>6</v>
      </c>
      <c r="I3" s="24" t="s">
        <v>67</v>
      </c>
      <c r="J3" s="1" t="s">
        <v>6</v>
      </c>
      <c r="K3" s="24" t="s">
        <v>67</v>
      </c>
      <c r="L3" s="1" t="s">
        <v>6</v>
      </c>
      <c r="M3" s="1" t="s">
        <v>67</v>
      </c>
      <c r="N3" s="1" t="s">
        <v>6</v>
      </c>
      <c r="O3" s="1" t="s">
        <v>67</v>
      </c>
      <c r="P3" s="1" t="s">
        <v>6</v>
      </c>
      <c r="Q3" s="1" t="s">
        <v>67</v>
      </c>
      <c r="R3" s="1" t="s">
        <v>6</v>
      </c>
    </row>
    <row r="4" spans="1:18" x14ac:dyDescent="0.25">
      <c r="B4" s="1" t="s">
        <v>64</v>
      </c>
      <c r="C4" s="5">
        <f>D4/D8</f>
        <v>0.28755690440060694</v>
      </c>
      <c r="D4" s="1">
        <v>37.9</v>
      </c>
      <c r="E4" s="5">
        <f>F4/F8</f>
        <v>0.28991905813097868</v>
      </c>
      <c r="F4" s="1">
        <v>39.4</v>
      </c>
      <c r="G4" s="5">
        <v>0.26622516556291392</v>
      </c>
      <c r="H4" s="1">
        <v>40.200000000000003</v>
      </c>
      <c r="I4" s="5">
        <f>J4/J8</f>
        <v>0.23742690058479532</v>
      </c>
      <c r="J4" s="3">
        <v>40.6</v>
      </c>
      <c r="K4" s="5">
        <f>L4/L8</f>
        <v>0.24399999999999997</v>
      </c>
      <c r="L4" s="3">
        <f>42.3+0.4</f>
        <v>42.699999999999996</v>
      </c>
      <c r="M4" s="5">
        <f>N4/N8</f>
        <v>0.22838684223504463</v>
      </c>
      <c r="N4" s="3">
        <v>46.31</v>
      </c>
      <c r="O4" s="5">
        <f>P4/P8</f>
        <v>0.23915329401545282</v>
      </c>
      <c r="P4" s="3">
        <v>52.31</v>
      </c>
      <c r="Q4" s="5">
        <f>R4/$R$8</f>
        <v>0.25067996373526746</v>
      </c>
      <c r="R4" s="3">
        <v>55.3</v>
      </c>
    </row>
    <row r="5" spans="1:18" x14ac:dyDescent="0.25">
      <c r="B5" s="1" t="s">
        <v>65</v>
      </c>
      <c r="C5" s="5">
        <f>D5/D8</f>
        <v>0.1054628224582701</v>
      </c>
      <c r="D5" s="1">
        <v>13.9</v>
      </c>
      <c r="E5" s="5">
        <f>F5/F8</f>
        <v>0.1243561442236939</v>
      </c>
      <c r="F5" s="1">
        <v>16.899999999999999</v>
      </c>
      <c r="G5" s="5">
        <v>0.17814569536423841</v>
      </c>
      <c r="H5" s="1">
        <v>26.9</v>
      </c>
      <c r="I5" s="5">
        <f>J5/J8</f>
        <v>0.22865497076023392</v>
      </c>
      <c r="J5" s="3">
        <v>39.1</v>
      </c>
      <c r="K5" s="5">
        <f>L5/L8</f>
        <v>0.24285714285714285</v>
      </c>
      <c r="L5" s="3">
        <v>42.5</v>
      </c>
      <c r="M5" s="5">
        <f>N5/N8</f>
        <v>0.22838684223504463</v>
      </c>
      <c r="N5" s="3">
        <v>46.31</v>
      </c>
      <c r="O5" s="5">
        <f>P5/P8</f>
        <v>0.23915329401545282</v>
      </c>
      <c r="P5" s="3">
        <v>52.31</v>
      </c>
      <c r="Q5" s="5">
        <f>R5/$R$8</f>
        <v>0.25067996373526746</v>
      </c>
      <c r="R5" s="3">
        <v>55.3</v>
      </c>
    </row>
    <row r="6" spans="1:18" x14ac:dyDescent="0.25">
      <c r="B6" s="1" t="s">
        <v>125</v>
      </c>
      <c r="C6" s="5">
        <f>D6/D8</f>
        <v>0.48254931714719268</v>
      </c>
      <c r="D6" s="1">
        <v>63.6</v>
      </c>
      <c r="E6" s="5">
        <f>F6/F8</f>
        <v>0.4665194996320825</v>
      </c>
      <c r="F6" s="1">
        <v>63.4</v>
      </c>
      <c r="G6" s="5">
        <v>0.4152317880794702</v>
      </c>
      <c r="H6" s="1">
        <v>62.7</v>
      </c>
      <c r="I6" s="5">
        <f>J6/J8</f>
        <v>0.4380116959064328</v>
      </c>
      <c r="J6" s="3">
        <v>74.900000000000006</v>
      </c>
      <c r="K6" s="5">
        <f>L6/L8</f>
        <v>0.4022857142857143</v>
      </c>
      <c r="L6" s="3">
        <v>70.400000000000006</v>
      </c>
      <c r="M6" s="5">
        <f>N6/N8</f>
        <v>0.32756324900133155</v>
      </c>
      <c r="N6" s="3">
        <v>66.42</v>
      </c>
      <c r="O6" s="5">
        <f>P6/P8</f>
        <v>0.26470991633520774</v>
      </c>
      <c r="P6" s="3">
        <v>57.9</v>
      </c>
      <c r="Q6" s="5">
        <f>R6/$R$8</f>
        <v>0.19854941069809612</v>
      </c>
      <c r="R6" s="3">
        <v>43.8</v>
      </c>
    </row>
    <row r="7" spans="1:18" x14ac:dyDescent="0.25">
      <c r="B7" s="1" t="s">
        <v>124</v>
      </c>
      <c r="C7" s="5">
        <f>D7/D8</f>
        <v>0.12443095599393017</v>
      </c>
      <c r="D7" s="1">
        <v>16.399999999999999</v>
      </c>
      <c r="E7" s="5">
        <f>F7/F8</f>
        <v>0.11920529801324505</v>
      </c>
      <c r="F7" s="1">
        <v>16.2</v>
      </c>
      <c r="G7" s="5">
        <v>0.14039735099337747</v>
      </c>
      <c r="H7" s="1">
        <v>21.2</v>
      </c>
      <c r="I7" s="5">
        <f>J7/J8</f>
        <v>9.5906432748538051E-2</v>
      </c>
      <c r="J7" s="3">
        <f>J8-J4-J5-J6</f>
        <v>16.400000000000006</v>
      </c>
      <c r="K7" s="5">
        <f>L7/L8</f>
        <v>0.11085714285714286</v>
      </c>
      <c r="L7" s="3">
        <f>20-0.4-0.2</f>
        <v>19.400000000000002</v>
      </c>
      <c r="M7" s="5">
        <f>N7/N8</f>
        <v>0.21566306652857914</v>
      </c>
      <c r="N7" s="3">
        <v>43.73</v>
      </c>
      <c r="O7" s="5">
        <f>P7/P8</f>
        <v>0.25698349563388651</v>
      </c>
      <c r="P7" s="3">
        <v>56.21</v>
      </c>
      <c r="Q7" s="5">
        <f>R7/$R$8</f>
        <v>0.30009066183136907</v>
      </c>
      <c r="R7" s="3">
        <v>66.2</v>
      </c>
    </row>
    <row r="8" spans="1:18" x14ac:dyDescent="0.25">
      <c r="B8" s="7" t="s">
        <v>19</v>
      </c>
      <c r="C8" s="8">
        <f>SUM(C4:C7)</f>
        <v>0.99999999999999989</v>
      </c>
      <c r="D8" s="7">
        <f>SUM(D4:D7)</f>
        <v>131.80000000000001</v>
      </c>
      <c r="E8" s="8">
        <f>SUM(E4:E7)</f>
        <v>1</v>
      </c>
      <c r="F8" s="7">
        <f>SUM(F4:F7)</f>
        <v>135.89999999999998</v>
      </c>
      <c r="G8" s="8">
        <f>SUM(G4:G7)</f>
        <v>1</v>
      </c>
      <c r="H8" s="9">
        <v>151</v>
      </c>
      <c r="I8" s="8">
        <f>SUM(I4:I7)</f>
        <v>1</v>
      </c>
      <c r="J8" s="9">
        <v>171</v>
      </c>
      <c r="K8" s="10">
        <f>SUM(K4:K7)</f>
        <v>1</v>
      </c>
      <c r="L8" s="9">
        <f>SUM(L4:L7)</f>
        <v>175</v>
      </c>
      <c r="M8" s="10">
        <f>SUM(M4:M7)</f>
        <v>0.99999999999999989</v>
      </c>
      <c r="N8" s="9">
        <f t="shared" ref="N8:P8" si="0">SUM(N4:N7)</f>
        <v>202.77</v>
      </c>
      <c r="O8" s="10">
        <f>SUM(O4:O7)</f>
        <v>1</v>
      </c>
      <c r="P8" s="9">
        <f t="shared" si="0"/>
        <v>218.73000000000002</v>
      </c>
      <c r="Q8" s="10">
        <f>SUM(Q4:Q7)</f>
        <v>1</v>
      </c>
      <c r="R8" s="9">
        <f>SUM(R4:R7)</f>
        <v>220.59999999999997</v>
      </c>
    </row>
    <row r="10" spans="1:18" x14ac:dyDescent="0.25">
      <c r="B10" s="58" t="s">
        <v>123</v>
      </c>
      <c r="C10" s="23"/>
      <c r="D10" s="23"/>
      <c r="E10" s="23"/>
      <c r="F10" s="23"/>
    </row>
    <row r="11" spans="1:18" x14ac:dyDescent="0.25">
      <c r="B11" s="58" t="s">
        <v>122</v>
      </c>
    </row>
    <row r="12" spans="1:18" x14ac:dyDescent="0.25">
      <c r="B12" t="s">
        <v>63</v>
      </c>
    </row>
    <row r="13" spans="1:18" x14ac:dyDescent="0.25">
      <c r="B13" t="s">
        <v>7</v>
      </c>
    </row>
    <row r="14" spans="1:18" x14ac:dyDescent="0.25">
      <c r="A14" s="52"/>
      <c r="B14" s="52"/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</row>
    <row r="15" spans="1:18" x14ac:dyDescent="0.25">
      <c r="A15" s="52"/>
      <c r="B15" s="52"/>
      <c r="C15" s="52"/>
      <c r="D15" s="52"/>
      <c r="E15" s="52"/>
      <c r="F15" s="52"/>
      <c r="G15" s="52"/>
      <c r="H15" s="52"/>
      <c r="I15" s="52"/>
      <c r="J15" s="52"/>
      <c r="K15" s="52"/>
      <c r="L15" s="52"/>
      <c r="M15" s="52"/>
    </row>
    <row r="16" spans="1:18" x14ac:dyDescent="0.25">
      <c r="A16" s="52"/>
      <c r="B16" s="53" t="s">
        <v>74</v>
      </c>
      <c r="C16" s="53">
        <v>2016</v>
      </c>
      <c r="D16" s="53">
        <v>2017</v>
      </c>
      <c r="E16" s="53">
        <v>2018</v>
      </c>
      <c r="F16" s="53">
        <v>2019</v>
      </c>
      <c r="G16" s="53">
        <v>2020</v>
      </c>
      <c r="H16" s="53">
        <v>2021</v>
      </c>
      <c r="I16" s="53">
        <v>2022</v>
      </c>
      <c r="J16" s="53">
        <v>2023</v>
      </c>
      <c r="K16" s="52"/>
      <c r="L16" s="52"/>
      <c r="M16" s="52"/>
    </row>
    <row r="17" spans="1:22" x14ac:dyDescent="0.25">
      <c r="A17" s="52"/>
      <c r="B17" s="52" t="s">
        <v>64</v>
      </c>
      <c r="C17" s="52">
        <f>D4</f>
        <v>37.9</v>
      </c>
      <c r="D17" s="52">
        <f>F4</f>
        <v>39.4</v>
      </c>
      <c r="E17" s="52">
        <f>H4</f>
        <v>40.200000000000003</v>
      </c>
      <c r="F17" s="54">
        <f>J4</f>
        <v>40.6</v>
      </c>
      <c r="G17" s="54">
        <f>L4</f>
        <v>42.699999999999996</v>
      </c>
      <c r="H17" s="54">
        <f>N4</f>
        <v>46.31</v>
      </c>
      <c r="I17" s="54">
        <f>P4</f>
        <v>52.31</v>
      </c>
      <c r="J17" s="52">
        <v>55.3</v>
      </c>
      <c r="K17" s="52"/>
      <c r="L17" s="52"/>
      <c r="M17" s="52"/>
    </row>
    <row r="18" spans="1:22" x14ac:dyDescent="0.25">
      <c r="A18" s="52"/>
      <c r="B18" s="52" t="s">
        <v>65</v>
      </c>
      <c r="C18" s="52">
        <f>D5</f>
        <v>13.9</v>
      </c>
      <c r="D18" s="52">
        <f t="shared" ref="D18:D20" si="1">F5</f>
        <v>16.899999999999999</v>
      </c>
      <c r="E18" s="52">
        <f t="shared" ref="E18:E20" si="2">H5</f>
        <v>26.9</v>
      </c>
      <c r="F18" s="54">
        <f t="shared" ref="F18:F20" si="3">J5</f>
        <v>39.1</v>
      </c>
      <c r="G18" s="54">
        <f t="shared" ref="G18:G20" si="4">L5</f>
        <v>42.5</v>
      </c>
      <c r="H18" s="54">
        <f t="shared" ref="H18:H20" si="5">N5</f>
        <v>46.31</v>
      </c>
      <c r="I18" s="54">
        <f t="shared" ref="I18:I20" si="6">P5</f>
        <v>52.31</v>
      </c>
      <c r="J18" s="52">
        <v>55.3</v>
      </c>
      <c r="K18" s="52"/>
      <c r="L18" s="52"/>
      <c r="M18" s="52"/>
    </row>
    <row r="19" spans="1:22" x14ac:dyDescent="0.25">
      <c r="A19" s="52"/>
      <c r="B19" s="52" t="s">
        <v>125</v>
      </c>
      <c r="C19" s="52">
        <f t="shared" ref="C19:C20" si="7">D6</f>
        <v>63.6</v>
      </c>
      <c r="D19" s="52">
        <f t="shared" si="1"/>
        <v>63.4</v>
      </c>
      <c r="E19" s="52">
        <f t="shared" si="2"/>
        <v>62.7</v>
      </c>
      <c r="F19" s="54">
        <f t="shared" si="3"/>
        <v>74.900000000000006</v>
      </c>
      <c r="G19" s="54">
        <f t="shared" si="4"/>
        <v>70.400000000000006</v>
      </c>
      <c r="H19" s="54">
        <f t="shared" si="5"/>
        <v>66.42</v>
      </c>
      <c r="I19" s="54">
        <f t="shared" si="6"/>
        <v>57.9</v>
      </c>
      <c r="J19" s="52">
        <v>43.8</v>
      </c>
      <c r="K19" s="52"/>
      <c r="L19" s="52"/>
      <c r="M19" s="52"/>
    </row>
    <row r="20" spans="1:22" x14ac:dyDescent="0.25">
      <c r="A20" s="52"/>
      <c r="B20" s="52" t="s">
        <v>124</v>
      </c>
      <c r="C20" s="52">
        <f t="shared" si="7"/>
        <v>16.399999999999999</v>
      </c>
      <c r="D20" s="52">
        <f t="shared" si="1"/>
        <v>16.2</v>
      </c>
      <c r="E20" s="52">
        <f t="shared" si="2"/>
        <v>21.2</v>
      </c>
      <c r="F20" s="54">
        <f t="shared" si="3"/>
        <v>16.400000000000006</v>
      </c>
      <c r="G20" s="54">
        <f t="shared" si="4"/>
        <v>19.400000000000002</v>
      </c>
      <c r="H20" s="54">
        <f t="shared" si="5"/>
        <v>43.73</v>
      </c>
      <c r="I20" s="54">
        <f t="shared" si="6"/>
        <v>56.21</v>
      </c>
      <c r="J20" s="52">
        <v>66.2</v>
      </c>
      <c r="K20" s="52"/>
      <c r="L20" s="52"/>
      <c r="M20" s="52"/>
    </row>
    <row r="21" spans="1:22" x14ac:dyDescent="0.25">
      <c r="A21" s="52"/>
      <c r="B21" s="55" t="s">
        <v>19</v>
      </c>
      <c r="C21" s="56">
        <f>SUM(C17:C20)</f>
        <v>131.80000000000001</v>
      </c>
      <c r="D21" s="56">
        <f t="shared" ref="D21:H21" si="8">SUM(D17:D20)</f>
        <v>135.89999999999998</v>
      </c>
      <c r="E21" s="56">
        <f t="shared" si="8"/>
        <v>151</v>
      </c>
      <c r="F21" s="56">
        <f t="shared" si="8"/>
        <v>171.00000000000003</v>
      </c>
      <c r="G21" s="56">
        <f t="shared" si="8"/>
        <v>175</v>
      </c>
      <c r="H21" s="56">
        <f t="shared" si="8"/>
        <v>202.77</v>
      </c>
      <c r="I21" s="56">
        <f>SUM(I17:I20)</f>
        <v>218.73000000000002</v>
      </c>
      <c r="J21" s="56">
        <f>SUM(J17:J20)</f>
        <v>220.59999999999997</v>
      </c>
      <c r="K21" s="52"/>
      <c r="L21" s="52"/>
      <c r="M21" s="52"/>
    </row>
    <row r="22" spans="1:22" x14ac:dyDescent="0.25">
      <c r="A22" s="52"/>
      <c r="B22" s="52"/>
      <c r="C22" s="52"/>
      <c r="D22" s="52"/>
      <c r="E22" s="52"/>
      <c r="F22" s="52"/>
      <c r="G22" s="52"/>
      <c r="H22" s="52"/>
      <c r="I22" s="52"/>
      <c r="J22" s="52"/>
      <c r="K22" s="52"/>
      <c r="L22" s="52"/>
      <c r="M22" s="52"/>
    </row>
    <row r="23" spans="1:22" x14ac:dyDescent="0.25">
      <c r="A23" s="52"/>
      <c r="B23" s="53" t="s">
        <v>67</v>
      </c>
      <c r="C23" s="53">
        <v>2016</v>
      </c>
      <c r="D23" s="53">
        <v>2017</v>
      </c>
      <c r="E23" s="53">
        <v>2018</v>
      </c>
      <c r="F23" s="53">
        <v>2019</v>
      </c>
      <c r="G23" s="53">
        <v>2020</v>
      </c>
      <c r="H23" s="53">
        <v>2021</v>
      </c>
      <c r="I23" s="53">
        <v>2022</v>
      </c>
      <c r="J23" s="53">
        <v>2023</v>
      </c>
      <c r="K23" s="52"/>
      <c r="L23" s="52"/>
      <c r="M23" s="52"/>
    </row>
    <row r="24" spans="1:22" x14ac:dyDescent="0.25">
      <c r="A24" s="52"/>
      <c r="B24" s="52" t="s">
        <v>64</v>
      </c>
      <c r="C24" s="57">
        <f>C4</f>
        <v>0.28755690440060694</v>
      </c>
      <c r="D24" s="57">
        <f>E4</f>
        <v>0.28991905813097868</v>
      </c>
      <c r="E24" s="57">
        <f>G4</f>
        <v>0.26622516556291392</v>
      </c>
      <c r="F24" s="57">
        <f>I4</f>
        <v>0.23742690058479532</v>
      </c>
      <c r="G24" s="57">
        <f>K4</f>
        <v>0.24399999999999997</v>
      </c>
      <c r="H24" s="57">
        <f>M4</f>
        <v>0.22838684223504463</v>
      </c>
      <c r="I24" s="57">
        <f>O4</f>
        <v>0.23915329401545282</v>
      </c>
      <c r="J24" s="57">
        <f>Q4</f>
        <v>0.25067996373526746</v>
      </c>
      <c r="K24" s="52"/>
      <c r="L24" s="52"/>
      <c r="M24" s="52"/>
    </row>
    <row r="25" spans="1:22" x14ac:dyDescent="0.25">
      <c r="A25" s="52"/>
      <c r="B25" s="52" t="s">
        <v>65</v>
      </c>
      <c r="C25" s="57">
        <f t="shared" ref="C25:C27" si="9">C5</f>
        <v>0.1054628224582701</v>
      </c>
      <c r="D25" s="57">
        <f t="shared" ref="D25:D27" si="10">E5</f>
        <v>0.1243561442236939</v>
      </c>
      <c r="E25" s="57">
        <f t="shared" ref="E25:E27" si="11">G5</f>
        <v>0.17814569536423841</v>
      </c>
      <c r="F25" s="57">
        <f t="shared" ref="F25:F27" si="12">I5</f>
        <v>0.22865497076023392</v>
      </c>
      <c r="G25" s="57">
        <f t="shared" ref="G25:G27" si="13">K5</f>
        <v>0.24285714285714285</v>
      </c>
      <c r="H25" s="57">
        <f t="shared" ref="H25:H27" si="14">M5</f>
        <v>0.22838684223504463</v>
      </c>
      <c r="I25" s="57">
        <f t="shared" ref="I25:I27" si="15">O5</f>
        <v>0.23915329401545282</v>
      </c>
      <c r="J25" s="57">
        <f t="shared" ref="J25:J26" si="16">Q5</f>
        <v>0.25067996373526746</v>
      </c>
      <c r="K25" s="52"/>
      <c r="L25" s="52"/>
      <c r="M25" s="52"/>
    </row>
    <row r="26" spans="1:22" x14ac:dyDescent="0.25">
      <c r="A26" s="52"/>
      <c r="B26" s="52" t="s">
        <v>117</v>
      </c>
      <c r="C26" s="57">
        <f t="shared" si="9"/>
        <v>0.48254931714719268</v>
      </c>
      <c r="D26" s="57">
        <f t="shared" si="10"/>
        <v>0.4665194996320825</v>
      </c>
      <c r="E26" s="57">
        <f t="shared" si="11"/>
        <v>0.4152317880794702</v>
      </c>
      <c r="F26" s="57">
        <f t="shared" si="12"/>
        <v>0.4380116959064328</v>
      </c>
      <c r="G26" s="57">
        <f t="shared" si="13"/>
        <v>0.4022857142857143</v>
      </c>
      <c r="H26" s="57">
        <f t="shared" si="14"/>
        <v>0.32756324900133155</v>
      </c>
      <c r="I26" s="57">
        <f t="shared" si="15"/>
        <v>0.26470991633520774</v>
      </c>
      <c r="J26" s="57">
        <f t="shared" si="16"/>
        <v>0.19854941069809612</v>
      </c>
      <c r="K26" s="52"/>
      <c r="L26" s="52"/>
      <c r="M26" s="52"/>
    </row>
    <row r="27" spans="1:22" x14ac:dyDescent="0.25">
      <c r="A27" s="52"/>
      <c r="B27" s="52" t="s">
        <v>66</v>
      </c>
      <c r="C27" s="57">
        <f t="shared" si="9"/>
        <v>0.12443095599393017</v>
      </c>
      <c r="D27" s="57">
        <f t="shared" si="10"/>
        <v>0.11920529801324505</v>
      </c>
      <c r="E27" s="57">
        <f t="shared" si="11"/>
        <v>0.14039735099337747</v>
      </c>
      <c r="F27" s="57">
        <f t="shared" si="12"/>
        <v>9.5906432748538051E-2</v>
      </c>
      <c r="G27" s="57">
        <f t="shared" si="13"/>
        <v>0.11085714285714286</v>
      </c>
      <c r="H27" s="57">
        <f t="shared" si="14"/>
        <v>0.21566306652857914</v>
      </c>
      <c r="I27" s="57">
        <f t="shared" si="15"/>
        <v>0.25698349563388651</v>
      </c>
      <c r="J27" s="57">
        <f>Q7</f>
        <v>0.30009066183136907</v>
      </c>
      <c r="K27" s="52"/>
      <c r="L27" s="52"/>
      <c r="M27" s="52"/>
    </row>
    <row r="28" spans="1:22" x14ac:dyDescent="0.25">
      <c r="A28" s="52"/>
      <c r="B28" s="52"/>
      <c r="C28" s="52"/>
      <c r="D28" s="52"/>
      <c r="E28" s="52"/>
      <c r="F28" s="52"/>
      <c r="G28" s="52"/>
      <c r="H28" s="52"/>
      <c r="I28" s="52"/>
      <c r="J28" s="52"/>
      <c r="K28" s="52"/>
      <c r="L28" s="52"/>
      <c r="M28" s="52"/>
    </row>
    <row r="29" spans="1:22" ht="15.75" x14ac:dyDescent="0.25">
      <c r="A29" s="52"/>
      <c r="B29" s="52"/>
      <c r="C29" s="52"/>
      <c r="D29" s="52"/>
      <c r="E29" s="52"/>
      <c r="F29" s="52"/>
      <c r="G29" s="52"/>
      <c r="H29" s="52"/>
      <c r="I29" s="52"/>
      <c r="J29" s="52"/>
      <c r="K29" s="52"/>
      <c r="L29" s="52"/>
      <c r="M29" s="52"/>
      <c r="V29" s="16"/>
    </row>
    <row r="30" spans="1:22" x14ac:dyDescent="0.25">
      <c r="A30" s="52"/>
      <c r="B30" s="52"/>
      <c r="C30" s="52"/>
      <c r="D30" s="52"/>
      <c r="E30" s="52"/>
      <c r="F30" s="52"/>
      <c r="G30" s="52"/>
      <c r="H30" s="52"/>
      <c r="I30" s="52"/>
      <c r="J30" s="52"/>
      <c r="K30" s="52"/>
      <c r="L30" s="52"/>
      <c r="M30" s="52"/>
    </row>
    <row r="31" spans="1:22" x14ac:dyDescent="0.25">
      <c r="A31" s="52"/>
      <c r="B31" s="52"/>
      <c r="C31" s="52"/>
      <c r="D31" s="52"/>
      <c r="E31" s="52"/>
      <c r="F31" s="52"/>
      <c r="G31" s="52"/>
      <c r="H31" s="52"/>
      <c r="I31" s="52"/>
      <c r="J31" s="52"/>
      <c r="K31" s="52"/>
      <c r="L31" s="52"/>
      <c r="M31" s="52"/>
    </row>
    <row r="32" spans="1:22" ht="15.75" x14ac:dyDescent="0.25">
      <c r="A32" s="52"/>
      <c r="B32" s="52"/>
      <c r="C32" s="52"/>
      <c r="D32" s="52"/>
      <c r="E32" s="52"/>
      <c r="F32" s="52"/>
      <c r="G32" s="52"/>
      <c r="H32" s="52"/>
      <c r="I32" s="52"/>
      <c r="J32" s="52"/>
      <c r="K32" s="52"/>
      <c r="L32" s="52"/>
      <c r="M32" s="52"/>
      <c r="V32" s="15"/>
    </row>
    <row r="33" spans="1:13" x14ac:dyDescent="0.25">
      <c r="A33" s="52"/>
      <c r="B33" s="52"/>
      <c r="C33" s="52"/>
      <c r="D33" s="52"/>
      <c r="E33" s="52"/>
      <c r="F33" s="52"/>
      <c r="G33" s="52"/>
      <c r="H33" s="52"/>
      <c r="I33" s="52"/>
      <c r="J33" s="52"/>
      <c r="K33" s="52"/>
      <c r="L33" s="52"/>
      <c r="M33" s="52"/>
    </row>
    <row r="34" spans="1:13" x14ac:dyDescent="0.25">
      <c r="A34" s="52"/>
      <c r="B34" s="52"/>
      <c r="C34" s="52"/>
      <c r="D34" s="52"/>
      <c r="E34" s="52"/>
      <c r="F34" s="52"/>
      <c r="G34" s="52"/>
      <c r="H34" s="52"/>
      <c r="I34" s="52"/>
      <c r="J34" s="52"/>
      <c r="K34" s="52"/>
      <c r="L34" s="52"/>
      <c r="M34" s="52"/>
    </row>
    <row r="35" spans="1:13" x14ac:dyDescent="0.25">
      <c r="A35" s="52"/>
      <c r="B35" s="52"/>
      <c r="C35" s="52"/>
      <c r="D35" s="52"/>
      <c r="E35" s="52"/>
      <c r="F35" s="52"/>
      <c r="G35" s="52"/>
      <c r="H35" s="52"/>
      <c r="I35" s="52"/>
      <c r="J35" s="52"/>
      <c r="K35" s="52"/>
      <c r="L35" s="52"/>
      <c r="M35" s="52"/>
    </row>
    <row r="36" spans="1:13" x14ac:dyDescent="0.25">
      <c r="A36" s="52"/>
      <c r="B36" s="52"/>
      <c r="C36" s="52"/>
      <c r="D36" s="52"/>
      <c r="E36" s="52"/>
      <c r="F36" s="52"/>
      <c r="G36" s="52"/>
      <c r="H36" s="52"/>
      <c r="I36" s="52"/>
      <c r="J36" s="52"/>
      <c r="K36" s="52"/>
      <c r="L36" s="52"/>
      <c r="M36" s="52"/>
    </row>
    <row r="37" spans="1:13" x14ac:dyDescent="0.25">
      <c r="A37" s="52"/>
      <c r="B37" s="52"/>
      <c r="C37" s="52"/>
      <c r="D37" s="52"/>
      <c r="E37" s="52"/>
      <c r="F37" s="52"/>
      <c r="G37" s="52"/>
      <c r="H37" s="52"/>
      <c r="I37" s="52"/>
      <c r="J37" s="52"/>
      <c r="K37" s="52"/>
      <c r="L37" s="52"/>
      <c r="M37" s="52"/>
    </row>
    <row r="38" spans="1:13" x14ac:dyDescent="0.25">
      <c r="A38" s="52"/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</row>
    <row r="39" spans="1:13" x14ac:dyDescent="0.25">
      <c r="A39" s="52"/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</row>
    <row r="40" spans="1:13" x14ac:dyDescent="0.25">
      <c r="A40" s="52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</row>
    <row r="41" spans="1:13" x14ac:dyDescent="0.25">
      <c r="A41" s="52"/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</row>
    <row r="42" spans="1:13" x14ac:dyDescent="0.25">
      <c r="A42" s="52"/>
      <c r="B42" s="52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</row>
    <row r="43" spans="1:13" x14ac:dyDescent="0.25">
      <c r="A43" s="52"/>
      <c r="B43" s="52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</row>
    <row r="44" spans="1:13" x14ac:dyDescent="0.25">
      <c r="A44" s="52"/>
      <c r="B44" s="52"/>
      <c r="C44" s="52"/>
      <c r="D44" s="52"/>
      <c r="E44" s="52"/>
      <c r="F44" s="52"/>
      <c r="G44" s="52"/>
      <c r="H44" s="52"/>
      <c r="I44" s="52"/>
      <c r="J44" s="52"/>
      <c r="K44" s="52"/>
      <c r="L44" s="52"/>
      <c r="M44" s="52"/>
    </row>
    <row r="45" spans="1:13" x14ac:dyDescent="0.25">
      <c r="A45" s="52"/>
      <c r="B45" s="52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</row>
    <row r="46" spans="1:13" x14ac:dyDescent="0.25">
      <c r="A46" s="52"/>
      <c r="B46" s="52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</row>
    <row r="47" spans="1:13" x14ac:dyDescent="0.25">
      <c r="A47" s="52"/>
      <c r="B47" s="52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</row>
    <row r="48" spans="1:13" x14ac:dyDescent="0.25">
      <c r="A48" s="52"/>
      <c r="B48" s="52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</row>
    <row r="49" spans="1:13" x14ac:dyDescent="0.25">
      <c r="A49" s="52"/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</row>
    <row r="50" spans="1:13" x14ac:dyDescent="0.25">
      <c r="A50" s="52"/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</row>
    <row r="51" spans="1:13" x14ac:dyDescent="0.25">
      <c r="A51" s="52"/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</row>
    <row r="52" spans="1:13" x14ac:dyDescent="0.25">
      <c r="A52" s="52"/>
      <c r="B52" s="52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</row>
    <row r="53" spans="1:13" x14ac:dyDescent="0.25">
      <c r="A53" s="52"/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</row>
    <row r="54" spans="1:13" x14ac:dyDescent="0.25">
      <c r="A54" s="52"/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</row>
    <row r="55" spans="1:13" x14ac:dyDescent="0.25">
      <c r="A55" s="52"/>
      <c r="B55" s="5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</row>
    <row r="56" spans="1:13" x14ac:dyDescent="0.25">
      <c r="A56" s="52"/>
      <c r="B56" s="52"/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</row>
  </sheetData>
  <mergeCells count="8">
    <mergeCell ref="C2:D2"/>
    <mergeCell ref="E2:F2"/>
    <mergeCell ref="G2:H2"/>
    <mergeCell ref="Q2:R2"/>
    <mergeCell ref="O2:P2"/>
    <mergeCell ref="I2:J2"/>
    <mergeCell ref="K2:L2"/>
    <mergeCell ref="M2:N2"/>
  </mergeCells>
  <pageMargins left="0.7" right="0.7" top="0.75" bottom="0.75" header="0.3" footer="0.3"/>
  <pageSetup paperSize="9" orientation="portrait" r:id="rId1"/>
  <ignoredErrors>
    <ignoredError sqref="J21" formulaRange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A2049D-504B-46D4-A351-8DB3C6E19CE2}">
  <dimension ref="A1:P11"/>
  <sheetViews>
    <sheetView zoomScaleNormal="100" workbookViewId="0">
      <pane xSplit="1" topLeftCell="B1" activePane="topRight" state="frozen"/>
      <selection activeCell="A10" sqref="A10"/>
      <selection pane="topRight" activeCell="A9" sqref="A9"/>
    </sheetView>
  </sheetViews>
  <sheetFormatPr defaultRowHeight="15" x14ac:dyDescent="0.25"/>
  <cols>
    <col min="1" max="1" width="67.42578125" customWidth="1"/>
    <col min="2" max="2" width="9.85546875" bestFit="1" customWidth="1"/>
    <col min="3" max="3" width="10.28515625" customWidth="1"/>
    <col min="4" max="4" width="9.85546875" bestFit="1" customWidth="1"/>
    <col min="5" max="5" width="9.140625" customWidth="1"/>
    <col min="6" max="6" width="9.85546875" bestFit="1" customWidth="1"/>
    <col min="7" max="7" width="9.5703125" customWidth="1"/>
    <col min="8" max="8" width="9.85546875" bestFit="1" customWidth="1"/>
    <col min="9" max="9" width="9" customWidth="1"/>
    <col min="10" max="10" width="9.85546875" bestFit="1" customWidth="1"/>
    <col min="11" max="11" width="11.140625" customWidth="1"/>
    <col min="12" max="12" width="9.85546875" bestFit="1" customWidth="1"/>
    <col min="13" max="13" width="9.140625" customWidth="1"/>
    <col min="14" max="14" width="9.85546875" customWidth="1"/>
    <col min="15" max="15" width="10.85546875" customWidth="1"/>
    <col min="16" max="16" width="11" bestFit="1" customWidth="1"/>
    <col min="17" max="17" width="15.140625" customWidth="1"/>
    <col min="18" max="18" width="11" bestFit="1" customWidth="1"/>
    <col min="19" max="19" width="15" customWidth="1"/>
    <col min="20" max="20" width="11" bestFit="1" customWidth="1"/>
    <col min="21" max="21" width="14.42578125" customWidth="1"/>
    <col min="22" max="22" width="11" bestFit="1" customWidth="1"/>
    <col min="23" max="23" width="14.28515625" customWidth="1"/>
    <col min="24" max="24" width="11" bestFit="1" customWidth="1"/>
    <col min="25" max="25" width="14.42578125" customWidth="1"/>
    <col min="26" max="26" width="12.7109375" customWidth="1"/>
    <col min="27" max="27" width="11.140625" customWidth="1"/>
    <col min="28" max="28" width="11" customWidth="1"/>
  </cols>
  <sheetData>
    <row r="1" spans="1:16" x14ac:dyDescent="0.25">
      <c r="A1" s="62" t="s">
        <v>118</v>
      </c>
      <c r="B1" s="62"/>
      <c r="C1" s="62"/>
      <c r="D1" s="4"/>
    </row>
    <row r="2" spans="1:16" x14ac:dyDescent="0.25">
      <c r="A2" s="2"/>
      <c r="B2" s="6">
        <v>2009</v>
      </c>
      <c r="C2" s="6">
        <v>2010</v>
      </c>
      <c r="D2" s="6">
        <v>2011</v>
      </c>
      <c r="E2" s="6">
        <v>2012</v>
      </c>
      <c r="F2" s="6">
        <v>2013</v>
      </c>
      <c r="G2" s="6">
        <v>2014</v>
      </c>
      <c r="H2" s="6">
        <v>2015</v>
      </c>
      <c r="I2" s="6">
        <v>2016</v>
      </c>
      <c r="J2" s="6">
        <v>2017</v>
      </c>
      <c r="K2" s="6">
        <v>2018</v>
      </c>
      <c r="L2" s="6">
        <v>2019</v>
      </c>
      <c r="M2" s="6">
        <v>2020</v>
      </c>
      <c r="N2" s="6">
        <v>2021</v>
      </c>
      <c r="O2" s="6">
        <v>2022</v>
      </c>
      <c r="P2" s="6">
        <v>2023</v>
      </c>
    </row>
    <row r="3" spans="1:16" x14ac:dyDescent="0.25">
      <c r="A3" s="1" t="s">
        <v>70</v>
      </c>
      <c r="B3" s="1">
        <v>39.6</v>
      </c>
      <c r="C3" s="1">
        <v>37.799999999999997</v>
      </c>
      <c r="D3" s="12">
        <v>37.9</v>
      </c>
      <c r="E3" s="12">
        <v>37.799999999999997</v>
      </c>
      <c r="F3" s="12">
        <v>37.700000000000003</v>
      </c>
      <c r="G3" s="12">
        <v>38</v>
      </c>
      <c r="H3" s="12">
        <v>42.4</v>
      </c>
      <c r="I3" s="12">
        <v>37.9</v>
      </c>
      <c r="J3" s="12">
        <v>39.4</v>
      </c>
      <c r="K3" s="12">
        <v>40.200000000000003</v>
      </c>
      <c r="L3" s="1">
        <v>40.6</v>
      </c>
      <c r="M3" s="12">
        <v>42.7</v>
      </c>
      <c r="N3" s="12">
        <v>46.3</v>
      </c>
      <c r="O3" s="12">
        <v>52.3</v>
      </c>
      <c r="P3" s="12">
        <v>55.3</v>
      </c>
    </row>
    <row r="4" spans="1:16" x14ac:dyDescent="0.25">
      <c r="A4" s="1" t="s">
        <v>71</v>
      </c>
      <c r="B4" s="1">
        <v>7.8</v>
      </c>
      <c r="C4" s="1">
        <v>7.2</v>
      </c>
      <c r="D4" s="12">
        <v>7.2</v>
      </c>
      <c r="E4" s="12">
        <v>7.2</v>
      </c>
      <c r="F4" s="12">
        <v>7.2</v>
      </c>
      <c r="G4" s="12">
        <v>8.4</v>
      </c>
      <c r="H4" s="12">
        <v>9.3000000000000007</v>
      </c>
      <c r="I4" s="12">
        <v>13.9</v>
      </c>
      <c r="J4" s="12">
        <v>16.899999999999999</v>
      </c>
      <c r="K4" s="12">
        <v>26.9</v>
      </c>
      <c r="L4" s="1">
        <v>39.1</v>
      </c>
      <c r="M4" s="12">
        <v>42.5</v>
      </c>
      <c r="N4" s="12">
        <v>46.3</v>
      </c>
      <c r="O4" s="12">
        <v>52.3</v>
      </c>
      <c r="P4" s="12">
        <v>55.3</v>
      </c>
    </row>
    <row r="5" spans="1:16" x14ac:dyDescent="0.25">
      <c r="A5" s="1" t="s">
        <v>72</v>
      </c>
      <c r="B5" s="5">
        <f t="shared" ref="B5:L5" si="0">B3/(B3+B4)</f>
        <v>0.83544303797468356</v>
      </c>
      <c r="C5" s="5">
        <f t="shared" si="0"/>
        <v>0.84</v>
      </c>
      <c r="D5" s="5">
        <f t="shared" si="0"/>
        <v>0.84035476718403546</v>
      </c>
      <c r="E5" s="5">
        <f t="shared" si="0"/>
        <v>0.84</v>
      </c>
      <c r="F5" s="5">
        <f t="shared" si="0"/>
        <v>0.83964365256124718</v>
      </c>
      <c r="G5" s="5">
        <f t="shared" si="0"/>
        <v>0.81896551724137934</v>
      </c>
      <c r="H5" s="5">
        <f t="shared" si="0"/>
        <v>0.82011605415860733</v>
      </c>
      <c r="I5" s="5">
        <f t="shared" si="0"/>
        <v>0.73166023166023164</v>
      </c>
      <c r="J5" s="5">
        <f t="shared" si="0"/>
        <v>0.69982238010657194</v>
      </c>
      <c r="K5" s="5">
        <f t="shared" si="0"/>
        <v>0.59910581222056636</v>
      </c>
      <c r="L5" s="5">
        <f t="shared" si="0"/>
        <v>0.50941028858218318</v>
      </c>
      <c r="M5" s="13">
        <f>M3/(M3+M4)</f>
        <v>0.50117370892018775</v>
      </c>
      <c r="N5" s="13">
        <f>N3/(N3+N4)</f>
        <v>0.5</v>
      </c>
      <c r="O5" s="13">
        <f>O3/(O3+O4)</f>
        <v>0.5</v>
      </c>
      <c r="P5" s="13">
        <f>P3/(P3+P4)</f>
        <v>0.5</v>
      </c>
    </row>
    <row r="6" spans="1:16" x14ac:dyDescent="0.25">
      <c r="A6" s="1" t="s">
        <v>73</v>
      </c>
      <c r="B6" s="5">
        <f t="shared" ref="B6:K6" si="1">B4/(B4+B3)</f>
        <v>0.16455696202531644</v>
      </c>
      <c r="C6" s="5">
        <f t="shared" si="1"/>
        <v>0.16</v>
      </c>
      <c r="D6" s="5">
        <f t="shared" si="1"/>
        <v>0.15964523281596452</v>
      </c>
      <c r="E6" s="5">
        <f t="shared" si="1"/>
        <v>0.16</v>
      </c>
      <c r="F6" s="5">
        <f t="shared" si="1"/>
        <v>0.16035634743875277</v>
      </c>
      <c r="G6" s="5">
        <f t="shared" si="1"/>
        <v>0.18103448275862069</v>
      </c>
      <c r="H6" s="5">
        <f t="shared" si="1"/>
        <v>0.17988394584139267</v>
      </c>
      <c r="I6" s="5">
        <f t="shared" si="1"/>
        <v>0.26833976833976836</v>
      </c>
      <c r="J6" s="5">
        <f t="shared" si="1"/>
        <v>0.30017761989342806</v>
      </c>
      <c r="K6" s="5">
        <f t="shared" si="1"/>
        <v>0.4008941877794337</v>
      </c>
      <c r="L6" s="5">
        <f>L4/(L3+L4)</f>
        <v>0.49058971141781682</v>
      </c>
      <c r="M6" s="13">
        <f>M4/(M3+M4)</f>
        <v>0.49882629107981219</v>
      </c>
      <c r="N6" s="13">
        <f>N4/(N3+N4)</f>
        <v>0.5</v>
      </c>
      <c r="O6" s="13">
        <f>O4/(O3+O4)</f>
        <v>0.5</v>
      </c>
      <c r="P6" s="13">
        <f>P4/(P3+P4)</f>
        <v>0.5</v>
      </c>
    </row>
    <row r="8" spans="1:16" x14ac:dyDescent="0.25">
      <c r="A8" s="72" t="s">
        <v>68</v>
      </c>
    </row>
    <row r="9" spans="1:16" x14ac:dyDescent="0.25">
      <c r="A9" t="s">
        <v>122</v>
      </c>
    </row>
    <row r="10" spans="1:16" ht="15" customHeight="1" x14ac:dyDescent="0.25">
      <c r="A10" s="25" t="s">
        <v>69</v>
      </c>
    </row>
    <row r="11" spans="1:16" x14ac:dyDescent="0.25">
      <c r="A11" t="s">
        <v>7</v>
      </c>
    </row>
  </sheetData>
  <mergeCells count="1">
    <mergeCell ref="A1:C1"/>
  </mergeCell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A26FCD-E192-4132-9E2A-AE272D1D4FE8}">
  <dimension ref="A1:L49"/>
  <sheetViews>
    <sheetView topLeftCell="A22" workbookViewId="0">
      <selection activeCell="E26" sqref="E26"/>
    </sheetView>
  </sheetViews>
  <sheetFormatPr defaultRowHeight="15" x14ac:dyDescent="0.25"/>
  <cols>
    <col min="1" max="1" width="25.140625" customWidth="1"/>
    <col min="2" max="2" width="11" customWidth="1"/>
  </cols>
  <sheetData>
    <row r="1" spans="1:12" x14ac:dyDescent="0.25">
      <c r="A1" s="63" t="s">
        <v>119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</row>
    <row r="3" spans="1:12" x14ac:dyDescent="0.25">
      <c r="A3" s="32" t="s">
        <v>24</v>
      </c>
      <c r="B3" s="32" t="s">
        <v>78</v>
      </c>
      <c r="C3" s="32" t="s">
        <v>79</v>
      </c>
      <c r="D3" s="32" t="s">
        <v>80</v>
      </c>
      <c r="E3" s="32" t="s">
        <v>81</v>
      </c>
      <c r="F3" s="32" t="s">
        <v>82</v>
      </c>
      <c r="G3" s="32" t="s">
        <v>83</v>
      </c>
      <c r="H3" s="32" t="s">
        <v>84</v>
      </c>
      <c r="I3" s="32" t="s">
        <v>85</v>
      </c>
      <c r="J3" s="32" t="s">
        <v>86</v>
      </c>
      <c r="K3" s="32" t="s">
        <v>91</v>
      </c>
      <c r="L3" s="49">
        <v>2021</v>
      </c>
    </row>
    <row r="4" spans="1:12" x14ac:dyDescent="0.25">
      <c r="A4" s="33" t="s">
        <v>87</v>
      </c>
      <c r="B4" s="33">
        <v>2.02</v>
      </c>
      <c r="C4" s="33">
        <v>2.08</v>
      </c>
      <c r="D4" s="33">
        <v>2.1</v>
      </c>
      <c r="E4" s="33">
        <v>2.11</v>
      </c>
      <c r="F4" s="33">
        <v>2.12</v>
      </c>
      <c r="G4" s="33">
        <v>2.12</v>
      </c>
      <c r="H4" s="33">
        <v>2.15</v>
      </c>
      <c r="I4" s="33">
        <v>2.19</v>
      </c>
      <c r="J4" s="33">
        <v>2.23</v>
      </c>
      <c r="K4" s="33">
        <v>2.31</v>
      </c>
      <c r="L4" s="33">
        <v>2.27</v>
      </c>
    </row>
    <row r="5" spans="1:12" x14ac:dyDescent="0.25">
      <c r="A5" s="33" t="s">
        <v>92</v>
      </c>
      <c r="B5" s="33">
        <v>2.04</v>
      </c>
      <c r="C5" s="33">
        <v>2.1</v>
      </c>
      <c r="D5" s="33">
        <v>2.12</v>
      </c>
      <c r="E5" s="33">
        <v>2.14</v>
      </c>
      <c r="F5" s="33">
        <v>2.14</v>
      </c>
      <c r="G5" s="33">
        <v>2.14</v>
      </c>
      <c r="H5" s="33">
        <v>2.1800000000000002</v>
      </c>
      <c r="I5" s="33">
        <v>2.2200000000000002</v>
      </c>
      <c r="J5" s="33">
        <v>2.2599999999999998</v>
      </c>
      <c r="K5" s="33">
        <v>2.35</v>
      </c>
      <c r="L5" s="33">
        <v>2.31</v>
      </c>
    </row>
    <row r="6" spans="1:12" x14ac:dyDescent="0.25">
      <c r="A6" s="33" t="s">
        <v>25</v>
      </c>
      <c r="B6" s="33">
        <v>2.17</v>
      </c>
      <c r="C6" s="33">
        <v>2.2799999999999998</v>
      </c>
      <c r="D6" s="33">
        <v>2.33</v>
      </c>
      <c r="E6" s="33">
        <v>2.37</v>
      </c>
      <c r="F6" s="33">
        <v>2.4300000000000002</v>
      </c>
      <c r="G6" s="33">
        <v>2.52</v>
      </c>
      <c r="H6" s="33">
        <v>2.67</v>
      </c>
      <c r="I6" s="33">
        <v>2.86</v>
      </c>
      <c r="J6" s="33">
        <v>3.16</v>
      </c>
      <c r="K6" s="33">
        <v>3.38</v>
      </c>
      <c r="L6" s="33">
        <v>3.19</v>
      </c>
    </row>
    <row r="7" spans="1:12" x14ac:dyDescent="0.25">
      <c r="A7" s="33" t="s">
        <v>26</v>
      </c>
      <c r="B7" s="33">
        <v>0.53</v>
      </c>
      <c r="C7" s="33">
        <v>0.6</v>
      </c>
      <c r="D7" s="33">
        <v>0.63</v>
      </c>
      <c r="E7" s="33">
        <v>0.79</v>
      </c>
      <c r="F7" s="33">
        <v>0.95</v>
      </c>
      <c r="G7" s="33">
        <v>0.77</v>
      </c>
      <c r="H7" s="33">
        <v>0.74</v>
      </c>
      <c r="I7" s="33">
        <v>0.75</v>
      </c>
      <c r="J7" s="33">
        <v>0.83</v>
      </c>
      <c r="K7" s="33">
        <v>0.85</v>
      </c>
      <c r="L7" s="33">
        <v>0.81</v>
      </c>
    </row>
    <row r="8" spans="1:12" x14ac:dyDescent="0.25">
      <c r="A8" s="33" t="s">
        <v>49</v>
      </c>
      <c r="B8" s="33">
        <v>1.54</v>
      </c>
      <c r="C8" s="33">
        <v>1.77</v>
      </c>
      <c r="D8" s="33">
        <v>1.88</v>
      </c>
      <c r="E8" s="33">
        <v>1.96</v>
      </c>
      <c r="F8" s="33">
        <v>1.92</v>
      </c>
      <c r="G8" s="33">
        <v>1.67</v>
      </c>
      <c r="H8" s="33">
        <v>1.77</v>
      </c>
      <c r="I8" s="33">
        <v>1.9</v>
      </c>
      <c r="J8" s="33">
        <v>1.93</v>
      </c>
      <c r="K8" s="33">
        <v>1.99</v>
      </c>
      <c r="L8" s="33">
        <v>2</v>
      </c>
    </row>
    <row r="9" spans="1:12" x14ac:dyDescent="0.25">
      <c r="A9" s="33" t="s">
        <v>48</v>
      </c>
      <c r="B9" s="33">
        <v>2.94</v>
      </c>
      <c r="C9" s="33">
        <v>2.98</v>
      </c>
      <c r="D9" s="33">
        <v>2.97</v>
      </c>
      <c r="E9" s="33">
        <v>2.91</v>
      </c>
      <c r="F9" s="33">
        <v>3.06</v>
      </c>
      <c r="G9" s="33">
        <v>3.09</v>
      </c>
      <c r="H9" s="33">
        <v>2.93</v>
      </c>
      <c r="I9" s="33">
        <v>2.97</v>
      </c>
      <c r="J9" s="33">
        <v>2.93</v>
      </c>
      <c r="K9" s="33">
        <v>2.96</v>
      </c>
      <c r="L9" s="33">
        <v>2.81</v>
      </c>
    </row>
    <row r="10" spans="1:12" x14ac:dyDescent="0.25">
      <c r="A10" s="33" t="s">
        <v>43</v>
      </c>
      <c r="B10" s="33">
        <v>2.81</v>
      </c>
      <c r="C10" s="33">
        <v>2.88</v>
      </c>
      <c r="D10" s="33">
        <v>2.84</v>
      </c>
      <c r="E10" s="33">
        <v>2.88</v>
      </c>
      <c r="F10" s="33">
        <v>2.93</v>
      </c>
      <c r="G10" s="33">
        <v>2.94</v>
      </c>
      <c r="H10" s="33">
        <v>3.05</v>
      </c>
      <c r="I10" s="33">
        <v>3.11</v>
      </c>
      <c r="J10" s="33">
        <v>3.17</v>
      </c>
      <c r="K10" s="33">
        <v>3.13</v>
      </c>
      <c r="L10" s="33">
        <v>3.13</v>
      </c>
    </row>
    <row r="11" spans="1:12" x14ac:dyDescent="0.25">
      <c r="A11" s="33" t="s">
        <v>27</v>
      </c>
      <c r="B11" s="33">
        <v>2.31</v>
      </c>
      <c r="C11" s="33">
        <v>2.12</v>
      </c>
      <c r="D11" s="33">
        <v>1.72</v>
      </c>
      <c r="E11" s="33">
        <v>1.43</v>
      </c>
      <c r="F11" s="33">
        <v>1.47</v>
      </c>
      <c r="G11" s="33">
        <v>1.24</v>
      </c>
      <c r="H11" s="33">
        <v>1.28</v>
      </c>
      <c r="I11" s="33">
        <v>1.42</v>
      </c>
      <c r="J11" s="33">
        <v>1.63</v>
      </c>
      <c r="K11" s="33">
        <v>1.75</v>
      </c>
      <c r="L11" s="33">
        <v>1.75</v>
      </c>
    </row>
    <row r="12" spans="1:12" x14ac:dyDescent="0.25">
      <c r="A12" s="33" t="s">
        <v>32</v>
      </c>
      <c r="B12" s="33">
        <v>1.55</v>
      </c>
      <c r="C12" s="33">
        <v>1.56</v>
      </c>
      <c r="D12" s="33">
        <v>1.57</v>
      </c>
      <c r="E12" s="33">
        <v>1.52</v>
      </c>
      <c r="F12" s="33">
        <v>1.18</v>
      </c>
      <c r="G12" s="33">
        <v>1.18</v>
      </c>
      <c r="H12" s="33">
        <v>1.25</v>
      </c>
      <c r="I12" s="33">
        <v>1.17</v>
      </c>
      <c r="J12" s="33">
        <v>1.23</v>
      </c>
      <c r="K12" s="33">
        <v>1.23</v>
      </c>
      <c r="L12" s="33">
        <v>1.06</v>
      </c>
    </row>
    <row r="13" spans="1:12" x14ac:dyDescent="0.25">
      <c r="A13" s="33" t="s">
        <v>34</v>
      </c>
      <c r="B13" s="33">
        <v>0.68</v>
      </c>
      <c r="C13" s="33">
        <v>0.71</v>
      </c>
      <c r="D13" s="33">
        <v>0.81</v>
      </c>
      <c r="E13" s="33">
        <v>0.84</v>
      </c>
      <c r="F13" s="33">
        <v>0.97</v>
      </c>
      <c r="G13" s="33">
        <v>1.01</v>
      </c>
      <c r="H13" s="33">
        <v>1.1499999999999999</v>
      </c>
      <c r="I13" s="33">
        <v>1.21</v>
      </c>
      <c r="J13" s="33">
        <v>1.28</v>
      </c>
      <c r="K13" s="33">
        <v>1.51</v>
      </c>
      <c r="L13" s="33">
        <v>1.44</v>
      </c>
    </row>
    <row r="14" spans="1:12" x14ac:dyDescent="0.25">
      <c r="A14" s="33" t="s">
        <v>29</v>
      </c>
      <c r="B14" s="33">
        <v>1.33</v>
      </c>
      <c r="C14" s="33">
        <v>1.3</v>
      </c>
      <c r="D14" s="33">
        <v>1.28</v>
      </c>
      <c r="E14" s="33">
        <v>1.24</v>
      </c>
      <c r="F14" s="33">
        <v>1.22</v>
      </c>
      <c r="G14" s="33">
        <v>1.19</v>
      </c>
      <c r="H14" s="33">
        <v>1.21</v>
      </c>
      <c r="I14" s="33">
        <v>1.24</v>
      </c>
      <c r="J14" s="33">
        <v>1.25</v>
      </c>
      <c r="K14" s="33">
        <v>1.41</v>
      </c>
      <c r="L14" s="33">
        <v>1.43</v>
      </c>
    </row>
    <row r="15" spans="1:12" x14ac:dyDescent="0.25">
      <c r="A15" s="33" t="s">
        <v>40</v>
      </c>
      <c r="B15" s="33">
        <v>2.19</v>
      </c>
      <c r="C15" s="33">
        <v>2.23</v>
      </c>
      <c r="D15" s="33">
        <v>2.2400000000000002</v>
      </c>
      <c r="E15" s="33">
        <v>2.23</v>
      </c>
      <c r="F15" s="33">
        <v>2.23</v>
      </c>
      <c r="G15" s="33">
        <v>2.2200000000000002</v>
      </c>
      <c r="H15" s="33">
        <v>2.2000000000000002</v>
      </c>
      <c r="I15" s="33">
        <v>2.2000000000000002</v>
      </c>
      <c r="J15" s="33">
        <v>2.19</v>
      </c>
      <c r="K15" s="33">
        <v>2.2999999999999998</v>
      </c>
      <c r="L15" s="33">
        <v>2.21</v>
      </c>
    </row>
    <row r="16" spans="1:12" x14ac:dyDescent="0.25">
      <c r="A16" s="33" t="s">
        <v>31</v>
      </c>
      <c r="B16" s="33">
        <v>0.74</v>
      </c>
      <c r="C16" s="33">
        <v>0.74</v>
      </c>
      <c r="D16" s="33">
        <v>0.8</v>
      </c>
      <c r="E16" s="33">
        <v>0.77</v>
      </c>
      <c r="F16" s="33">
        <v>0.83</v>
      </c>
      <c r="G16" s="33">
        <v>0.85</v>
      </c>
      <c r="H16" s="33">
        <v>0.85</v>
      </c>
      <c r="I16" s="33">
        <v>0.95</v>
      </c>
      <c r="J16" s="33">
        <v>1.08</v>
      </c>
      <c r="K16" s="33">
        <v>1.25</v>
      </c>
      <c r="L16" s="33">
        <v>1.27</v>
      </c>
    </row>
    <row r="17" spans="1:12" x14ac:dyDescent="0.25">
      <c r="A17" s="33" t="s">
        <v>33</v>
      </c>
      <c r="B17" s="33">
        <v>1.2</v>
      </c>
      <c r="C17" s="33">
        <v>1.26</v>
      </c>
      <c r="D17" s="33">
        <v>1.3</v>
      </c>
      <c r="E17" s="33">
        <v>1.34</v>
      </c>
      <c r="F17" s="33">
        <v>1.34</v>
      </c>
      <c r="G17" s="33">
        <v>1.37</v>
      </c>
      <c r="H17" s="33">
        <v>1.37</v>
      </c>
      <c r="I17" s="33">
        <v>1.42</v>
      </c>
      <c r="J17" s="33">
        <v>1.46</v>
      </c>
      <c r="K17" s="33">
        <v>1.51</v>
      </c>
      <c r="L17" s="33">
        <v>1.49</v>
      </c>
    </row>
    <row r="18" spans="1:12" x14ac:dyDescent="0.25">
      <c r="A18" s="33" t="s">
        <v>35</v>
      </c>
      <c r="B18" s="33">
        <v>0.45</v>
      </c>
      <c r="C18" s="33">
        <v>0.44</v>
      </c>
      <c r="D18" s="33">
        <v>0.49</v>
      </c>
      <c r="E18" s="33">
        <v>0.51</v>
      </c>
      <c r="F18" s="33">
        <v>0.48</v>
      </c>
      <c r="G18" s="33">
        <v>0.52</v>
      </c>
      <c r="H18" s="33">
        <v>0.54</v>
      </c>
      <c r="I18" s="33">
        <v>0.62</v>
      </c>
      <c r="J18" s="33">
        <v>0.71</v>
      </c>
      <c r="K18" s="33">
        <v>0.85</v>
      </c>
      <c r="L18" s="33">
        <v>0.89</v>
      </c>
    </row>
    <row r="19" spans="1:12" x14ac:dyDescent="0.25">
      <c r="A19" s="33" t="s">
        <v>38</v>
      </c>
      <c r="B19" s="33">
        <v>0.72</v>
      </c>
      <c r="C19" s="33">
        <v>0.66</v>
      </c>
      <c r="D19" s="33">
        <v>0.61</v>
      </c>
      <c r="E19" s="33">
        <v>0.69</v>
      </c>
      <c r="F19" s="33">
        <v>0.62</v>
      </c>
      <c r="G19" s="33">
        <v>0.44</v>
      </c>
      <c r="H19" s="33">
        <v>0.51</v>
      </c>
      <c r="I19" s="33">
        <v>0.64</v>
      </c>
      <c r="J19" s="33">
        <v>0.64</v>
      </c>
      <c r="K19" s="33">
        <v>0.71</v>
      </c>
      <c r="L19" s="33">
        <v>0.71</v>
      </c>
    </row>
    <row r="20" spans="1:12" x14ac:dyDescent="0.25">
      <c r="A20" s="33" t="s">
        <v>36</v>
      </c>
      <c r="B20" s="33">
        <v>0.9</v>
      </c>
      <c r="C20" s="33">
        <v>0.89</v>
      </c>
      <c r="D20" s="33">
        <v>0.95</v>
      </c>
      <c r="E20" s="33">
        <v>1.03</v>
      </c>
      <c r="F20" s="33">
        <v>1.04</v>
      </c>
      <c r="G20" s="33">
        <v>0.84</v>
      </c>
      <c r="H20" s="33">
        <v>0.9</v>
      </c>
      <c r="I20" s="33">
        <v>0.94</v>
      </c>
      <c r="J20" s="33">
        <v>0.99</v>
      </c>
      <c r="K20" s="33">
        <v>1.1399999999999999</v>
      </c>
      <c r="L20" s="33">
        <v>1.1200000000000001</v>
      </c>
    </row>
    <row r="21" spans="1:12" x14ac:dyDescent="0.25">
      <c r="A21" s="33" t="s">
        <v>37</v>
      </c>
      <c r="B21" s="33">
        <v>1.42</v>
      </c>
      <c r="C21" s="33">
        <v>1.21</v>
      </c>
      <c r="D21" s="33">
        <v>1.23</v>
      </c>
      <c r="E21" s="33">
        <v>1.22</v>
      </c>
      <c r="F21" s="33">
        <v>1.25</v>
      </c>
      <c r="G21" s="33">
        <v>1.27</v>
      </c>
      <c r="H21" s="33">
        <v>1.24</v>
      </c>
      <c r="I21" s="33">
        <v>1.17</v>
      </c>
      <c r="J21" s="33">
        <v>1.18</v>
      </c>
      <c r="K21" s="33">
        <v>1.07</v>
      </c>
      <c r="L21" s="33">
        <v>1.01</v>
      </c>
    </row>
    <row r="22" spans="1:12" x14ac:dyDescent="0.25">
      <c r="A22" s="33" t="s">
        <v>50</v>
      </c>
      <c r="B22" s="33">
        <v>1.18</v>
      </c>
      <c r="C22" s="33">
        <v>1.25</v>
      </c>
      <c r="D22" s="33">
        <v>1.38</v>
      </c>
      <c r="E22" s="33">
        <v>1.34</v>
      </c>
      <c r="F22" s="33">
        <v>1.34</v>
      </c>
      <c r="G22" s="33">
        <v>1.18</v>
      </c>
      <c r="H22" s="33">
        <v>1.32</v>
      </c>
      <c r="I22" s="33">
        <v>1.51</v>
      </c>
      <c r="J22" s="33">
        <v>1.48</v>
      </c>
      <c r="K22" s="33">
        <v>1.6</v>
      </c>
      <c r="L22" s="33">
        <v>1.64</v>
      </c>
    </row>
    <row r="23" spans="1:12" x14ac:dyDescent="0.25">
      <c r="A23" s="33" t="s">
        <v>0</v>
      </c>
      <c r="B23" s="33">
        <v>0.67</v>
      </c>
      <c r="C23" s="33">
        <v>0.8</v>
      </c>
      <c r="D23" s="33">
        <v>0.74</v>
      </c>
      <c r="E23" s="33">
        <v>0.69</v>
      </c>
      <c r="F23" s="33">
        <v>0.72</v>
      </c>
      <c r="G23" s="33">
        <v>0.56000000000000005</v>
      </c>
      <c r="H23" s="33">
        <v>0.55000000000000004</v>
      </c>
      <c r="I23" s="33">
        <v>0.57999999999999996</v>
      </c>
      <c r="J23" s="33">
        <v>0.56999999999999995</v>
      </c>
      <c r="K23" s="33">
        <v>0.66</v>
      </c>
      <c r="L23" s="33">
        <v>0.65</v>
      </c>
    </row>
    <row r="24" spans="1:12" x14ac:dyDescent="0.25">
      <c r="A24" s="33" t="s">
        <v>30</v>
      </c>
      <c r="B24" s="33">
        <v>1.88</v>
      </c>
      <c r="C24" s="33">
        <v>1.92</v>
      </c>
      <c r="D24" s="33">
        <v>2.16</v>
      </c>
      <c r="E24" s="33">
        <v>2.17</v>
      </c>
      <c r="F24" s="33">
        <v>2.15</v>
      </c>
      <c r="G24" s="33">
        <v>2.15</v>
      </c>
      <c r="H24" s="33">
        <v>2.1800000000000002</v>
      </c>
      <c r="I24" s="33">
        <v>2.14</v>
      </c>
      <c r="J24" s="33">
        <v>2.1800000000000002</v>
      </c>
      <c r="K24" s="33">
        <v>2.31</v>
      </c>
      <c r="L24" s="33">
        <v>2.25</v>
      </c>
    </row>
    <row r="25" spans="1:12" x14ac:dyDescent="0.25">
      <c r="A25" s="33" t="s">
        <v>1</v>
      </c>
      <c r="B25" s="33">
        <v>2.67</v>
      </c>
      <c r="C25" s="33">
        <v>2.91</v>
      </c>
      <c r="D25" s="33">
        <v>2.95</v>
      </c>
      <c r="E25" s="33">
        <v>3.08</v>
      </c>
      <c r="F25" s="33">
        <v>3.05</v>
      </c>
      <c r="G25" s="33">
        <v>3.12</v>
      </c>
      <c r="H25" s="33">
        <v>3.06</v>
      </c>
      <c r="I25" s="33">
        <v>3.09</v>
      </c>
      <c r="J25" s="33">
        <v>3.13</v>
      </c>
      <c r="K25" s="33">
        <v>3.22</v>
      </c>
      <c r="L25" s="33">
        <v>3.22</v>
      </c>
    </row>
    <row r="26" spans="1:12" x14ac:dyDescent="0.25">
      <c r="A26" s="33" t="s">
        <v>39</v>
      </c>
      <c r="B26" s="33">
        <v>0.75</v>
      </c>
      <c r="C26" s="33">
        <v>0.88</v>
      </c>
      <c r="D26" s="33">
        <v>0.88</v>
      </c>
      <c r="E26" s="33">
        <v>0.94</v>
      </c>
      <c r="F26" s="33">
        <v>1</v>
      </c>
      <c r="G26" s="33">
        <v>0.96</v>
      </c>
      <c r="H26" s="33">
        <v>1.03</v>
      </c>
      <c r="I26" s="33">
        <v>1.21</v>
      </c>
      <c r="J26" s="33">
        <v>1.32</v>
      </c>
      <c r="K26" s="33">
        <v>1.39</v>
      </c>
      <c r="L26" s="33">
        <v>1.44</v>
      </c>
    </row>
    <row r="27" spans="1:12" x14ac:dyDescent="0.25">
      <c r="A27" s="33" t="s">
        <v>2</v>
      </c>
      <c r="B27" s="33">
        <v>1.46</v>
      </c>
      <c r="C27" s="33">
        <v>1.38</v>
      </c>
      <c r="D27" s="33">
        <v>1.32</v>
      </c>
      <c r="E27" s="33">
        <v>1.29</v>
      </c>
      <c r="F27" s="33">
        <v>1.24</v>
      </c>
      <c r="G27" s="33">
        <v>1.28</v>
      </c>
      <c r="H27" s="33">
        <v>1.32</v>
      </c>
      <c r="I27" s="33">
        <v>1.35</v>
      </c>
      <c r="J27" s="33">
        <v>1.4</v>
      </c>
      <c r="K27" s="33">
        <v>1.62</v>
      </c>
      <c r="L27" s="33">
        <v>1.69</v>
      </c>
    </row>
    <row r="28" spans="1:12" x14ac:dyDescent="0.25">
      <c r="A28" s="33" t="s">
        <v>42</v>
      </c>
      <c r="B28" s="33">
        <v>0.5</v>
      </c>
      <c r="C28" s="33">
        <v>0.49</v>
      </c>
      <c r="D28" s="33">
        <v>0.39</v>
      </c>
      <c r="E28" s="33">
        <v>0.38</v>
      </c>
      <c r="F28" s="33">
        <v>0.49</v>
      </c>
      <c r="G28" s="33">
        <v>0.48</v>
      </c>
      <c r="H28" s="33">
        <v>0.5</v>
      </c>
      <c r="I28" s="33">
        <v>0.5</v>
      </c>
      <c r="J28" s="33">
        <v>0.48</v>
      </c>
      <c r="K28" s="33">
        <v>0.47</v>
      </c>
      <c r="L28" s="33">
        <v>0.48</v>
      </c>
    </row>
    <row r="29" spans="1:12" x14ac:dyDescent="0.25">
      <c r="A29" s="33" t="s">
        <v>45</v>
      </c>
      <c r="B29" s="33">
        <v>2.41</v>
      </c>
      <c r="C29" s="33">
        <v>2.56</v>
      </c>
      <c r="D29" s="33">
        <v>2.56</v>
      </c>
      <c r="E29" s="33">
        <v>2.37</v>
      </c>
      <c r="F29" s="33">
        <v>2.2000000000000002</v>
      </c>
      <c r="G29" s="33">
        <v>2.0099999999999998</v>
      </c>
      <c r="H29" s="33">
        <v>1.87</v>
      </c>
      <c r="I29" s="33">
        <v>1.95</v>
      </c>
      <c r="J29" s="33">
        <v>2.0499999999999998</v>
      </c>
      <c r="K29" s="33">
        <v>2.15</v>
      </c>
      <c r="L29" s="33">
        <v>2.15</v>
      </c>
    </row>
    <row r="30" spans="1:12" x14ac:dyDescent="0.25">
      <c r="A30" s="33" t="s">
        <v>44</v>
      </c>
      <c r="B30" s="33">
        <v>0.66</v>
      </c>
      <c r="C30" s="33">
        <v>0.8</v>
      </c>
      <c r="D30" s="33">
        <v>0.82</v>
      </c>
      <c r="E30" s="33">
        <v>0.88</v>
      </c>
      <c r="F30" s="33">
        <v>1.1599999999999999</v>
      </c>
      <c r="G30" s="33">
        <v>0.79</v>
      </c>
      <c r="H30" s="33">
        <v>0.89</v>
      </c>
      <c r="I30" s="33">
        <v>0.84</v>
      </c>
      <c r="J30" s="33">
        <v>0.83</v>
      </c>
      <c r="K30" s="33">
        <v>0.91</v>
      </c>
      <c r="L30" s="33">
        <v>0.95</v>
      </c>
    </row>
    <row r="31" spans="1:12" x14ac:dyDescent="0.25">
      <c r="A31" s="33" t="s">
        <v>46</v>
      </c>
      <c r="B31" s="33">
        <v>3.62</v>
      </c>
      <c r="C31" s="33">
        <v>3.4</v>
      </c>
      <c r="D31" s="33">
        <v>3.27</v>
      </c>
      <c r="E31" s="33">
        <v>3.15</v>
      </c>
      <c r="F31" s="33">
        <v>2.87</v>
      </c>
      <c r="G31" s="33">
        <v>2.72</v>
      </c>
      <c r="H31" s="33">
        <v>2.73</v>
      </c>
      <c r="I31" s="33">
        <v>2.76</v>
      </c>
      <c r="J31" s="33">
        <v>2.8</v>
      </c>
      <c r="K31" s="33">
        <v>2.91</v>
      </c>
      <c r="L31" s="33">
        <v>2.98</v>
      </c>
    </row>
    <row r="32" spans="1:12" x14ac:dyDescent="0.25">
      <c r="A32" s="33" t="s">
        <v>41</v>
      </c>
      <c r="B32" s="33">
        <v>3.19</v>
      </c>
      <c r="C32" s="33">
        <v>3.23</v>
      </c>
      <c r="D32" s="33">
        <v>3.26</v>
      </c>
      <c r="E32" s="33">
        <v>3.1</v>
      </c>
      <c r="F32" s="33">
        <v>3.22</v>
      </c>
      <c r="G32" s="33">
        <v>3.25</v>
      </c>
      <c r="H32" s="33">
        <v>3.36</v>
      </c>
      <c r="I32" s="33">
        <v>3.32</v>
      </c>
      <c r="J32" s="33">
        <v>3.39</v>
      </c>
      <c r="K32" s="33">
        <v>3.49</v>
      </c>
      <c r="L32" s="33">
        <v>3.35</v>
      </c>
    </row>
    <row r="33" spans="1:12" x14ac:dyDescent="0.25">
      <c r="A33" s="33" t="s">
        <v>54</v>
      </c>
      <c r="B33" s="33">
        <v>2.4</v>
      </c>
      <c r="C33" s="33" t="s">
        <v>3</v>
      </c>
      <c r="D33" s="33">
        <v>1.69</v>
      </c>
      <c r="E33" s="33">
        <v>1.94</v>
      </c>
      <c r="F33" s="33">
        <v>2.1800000000000002</v>
      </c>
      <c r="G33" s="33">
        <v>2.11</v>
      </c>
      <c r="H33" s="33">
        <v>2.08</v>
      </c>
      <c r="I33" s="33">
        <v>2</v>
      </c>
      <c r="J33" s="33">
        <v>2.3199999999999998</v>
      </c>
      <c r="K33" s="33">
        <v>2.4700000000000002</v>
      </c>
      <c r="L33" s="33">
        <v>2.79</v>
      </c>
    </row>
    <row r="34" spans="1:12" x14ac:dyDescent="0.25">
      <c r="A34" s="33" t="s">
        <v>57</v>
      </c>
      <c r="B34" s="33">
        <v>1.63</v>
      </c>
      <c r="C34" s="33">
        <v>1.62</v>
      </c>
      <c r="D34" s="33">
        <v>1.65</v>
      </c>
      <c r="E34" s="33">
        <v>1.72</v>
      </c>
      <c r="F34" s="33">
        <v>1.94</v>
      </c>
      <c r="G34" s="33">
        <v>2.04</v>
      </c>
      <c r="H34" s="33">
        <v>2.1</v>
      </c>
      <c r="I34" s="33">
        <v>2.0499999999999998</v>
      </c>
      <c r="J34" s="33">
        <v>2.16</v>
      </c>
      <c r="K34" s="33">
        <v>2.2799999999999998</v>
      </c>
      <c r="L34" s="33">
        <v>1.97</v>
      </c>
    </row>
    <row r="35" spans="1:12" x14ac:dyDescent="0.25">
      <c r="A35" s="33" t="s">
        <v>59</v>
      </c>
      <c r="B35" s="33" t="s">
        <v>3</v>
      </c>
      <c r="C35" s="33">
        <v>2.85</v>
      </c>
      <c r="D35" s="33" t="s">
        <v>3</v>
      </c>
      <c r="E35" s="33" t="s">
        <v>3</v>
      </c>
      <c r="F35" s="33">
        <v>3.04</v>
      </c>
      <c r="G35" s="33" t="s">
        <v>3</v>
      </c>
      <c r="H35" s="33">
        <v>3.03</v>
      </c>
      <c r="I35" s="33" t="s">
        <v>3</v>
      </c>
      <c r="J35" s="33">
        <v>3.15</v>
      </c>
      <c r="K35" s="33" t="s">
        <v>3</v>
      </c>
      <c r="L35" s="33" t="s">
        <v>3</v>
      </c>
    </row>
    <row r="36" spans="1:12" x14ac:dyDescent="0.25">
      <c r="A36" s="33" t="s">
        <v>47</v>
      </c>
      <c r="B36" s="33">
        <v>1.65</v>
      </c>
      <c r="C36" s="33">
        <v>1.58</v>
      </c>
      <c r="D36" s="33">
        <v>1.62</v>
      </c>
      <c r="E36" s="33">
        <v>1.64</v>
      </c>
      <c r="F36" s="33">
        <v>1.65</v>
      </c>
      <c r="G36" s="33">
        <v>1.66</v>
      </c>
      <c r="H36" s="33">
        <v>1.68</v>
      </c>
      <c r="I36" s="33">
        <v>1.73</v>
      </c>
      <c r="J36" s="33">
        <v>1.76</v>
      </c>
      <c r="K36" s="33" t="s">
        <v>3</v>
      </c>
      <c r="L36" s="33" t="s">
        <v>3</v>
      </c>
    </row>
    <row r="37" spans="1:12" x14ac:dyDescent="0.25">
      <c r="A37" s="33" t="s">
        <v>4</v>
      </c>
      <c r="B37" s="33">
        <v>0.31</v>
      </c>
      <c r="C37" s="33" t="s">
        <v>3</v>
      </c>
      <c r="D37" s="33">
        <v>0.37</v>
      </c>
      <c r="E37" s="33">
        <v>0.36</v>
      </c>
      <c r="F37" s="33">
        <v>0.37</v>
      </c>
      <c r="G37" s="33">
        <v>0.32</v>
      </c>
      <c r="H37" s="33">
        <v>0.35</v>
      </c>
      <c r="I37" s="33">
        <v>0.5</v>
      </c>
      <c r="J37" s="33" t="s">
        <v>3</v>
      </c>
      <c r="K37" s="33" t="s">
        <v>3</v>
      </c>
      <c r="L37" s="33" t="s">
        <v>3</v>
      </c>
    </row>
    <row r="38" spans="1:12" x14ac:dyDescent="0.25">
      <c r="A38" s="33" t="s">
        <v>56</v>
      </c>
      <c r="B38" s="33" t="s">
        <v>3</v>
      </c>
      <c r="C38" s="33" t="s">
        <v>3</v>
      </c>
      <c r="D38" s="33" t="s">
        <v>3</v>
      </c>
      <c r="E38" s="33" t="s">
        <v>3</v>
      </c>
      <c r="F38" s="33">
        <v>0.44</v>
      </c>
      <c r="G38" s="33">
        <v>0.44</v>
      </c>
      <c r="H38" s="33">
        <v>0.35</v>
      </c>
      <c r="I38" s="33">
        <v>0.36</v>
      </c>
      <c r="J38" s="33">
        <v>0.37</v>
      </c>
      <c r="K38" s="33">
        <v>0.38</v>
      </c>
      <c r="L38" s="33" t="s">
        <v>3</v>
      </c>
    </row>
    <row r="39" spans="1:12" x14ac:dyDescent="0.25">
      <c r="A39" s="33" t="s">
        <v>5</v>
      </c>
      <c r="B39" s="33">
        <v>0.68</v>
      </c>
      <c r="C39" s="33">
        <v>0.85</v>
      </c>
      <c r="D39" s="33">
        <v>0.68</v>
      </c>
      <c r="E39" s="33">
        <v>0.72</v>
      </c>
      <c r="F39" s="33">
        <v>0.81</v>
      </c>
      <c r="G39" s="33">
        <v>0.84</v>
      </c>
      <c r="H39" s="33">
        <v>0.87</v>
      </c>
      <c r="I39" s="33">
        <v>0.92</v>
      </c>
      <c r="J39" s="33">
        <v>0.89</v>
      </c>
      <c r="K39" s="33">
        <v>0.91</v>
      </c>
      <c r="L39" s="33">
        <v>0.99</v>
      </c>
    </row>
    <row r="40" spans="1:12" x14ac:dyDescent="0.25">
      <c r="A40" s="33" t="s">
        <v>60</v>
      </c>
      <c r="B40" s="33">
        <v>0.79</v>
      </c>
      <c r="C40" s="33">
        <v>0.83</v>
      </c>
      <c r="D40" s="33">
        <v>0.81</v>
      </c>
      <c r="E40" s="33">
        <v>0.86</v>
      </c>
      <c r="F40" s="33">
        <v>0.88</v>
      </c>
      <c r="G40" s="33">
        <v>0.94</v>
      </c>
      <c r="H40" s="33">
        <v>0.95</v>
      </c>
      <c r="I40" s="33">
        <v>1.03</v>
      </c>
      <c r="J40" s="33">
        <v>1.06</v>
      </c>
      <c r="K40" s="33">
        <v>1.0900000000000001</v>
      </c>
      <c r="L40" s="33" t="s">
        <v>3</v>
      </c>
    </row>
    <row r="41" spans="1:12" x14ac:dyDescent="0.25">
      <c r="A41" s="33" t="s">
        <v>61</v>
      </c>
      <c r="B41" s="33">
        <v>2.76</v>
      </c>
      <c r="C41" s="33">
        <v>2.67</v>
      </c>
      <c r="D41" s="33">
        <v>2.7</v>
      </c>
      <c r="E41" s="33">
        <v>2.72</v>
      </c>
      <c r="F41" s="33">
        <v>2.79</v>
      </c>
      <c r="G41" s="33">
        <v>2.85</v>
      </c>
      <c r="H41" s="33">
        <v>2.86</v>
      </c>
      <c r="I41" s="33">
        <v>2.96</v>
      </c>
      <c r="J41" s="33">
        <v>3.18</v>
      </c>
      <c r="K41" s="33">
        <v>3.45</v>
      </c>
      <c r="L41" s="33" t="s">
        <v>3</v>
      </c>
    </row>
    <row r="42" spans="1:12" x14ac:dyDescent="0.25">
      <c r="A42" s="2" t="s">
        <v>28</v>
      </c>
      <c r="B42" s="34">
        <v>0.94610061423252378</v>
      </c>
      <c r="C42" s="34">
        <v>1.0396388856004541</v>
      </c>
      <c r="D42" s="34">
        <v>1.0536441984797837</v>
      </c>
      <c r="E42" s="34">
        <v>1.0788260233753602</v>
      </c>
      <c r="F42" s="34">
        <v>1.1275073438163368</v>
      </c>
      <c r="G42" s="34">
        <v>1.013868686172813</v>
      </c>
      <c r="H42" s="34">
        <v>1.0720352142559519</v>
      </c>
      <c r="I42" s="34">
        <v>1.1770675517746851</v>
      </c>
      <c r="J42" s="34">
        <v>1.2310350380973618</v>
      </c>
      <c r="K42" s="34">
        <v>1.2921800855638343</v>
      </c>
      <c r="L42" s="34">
        <v>1.317229326614648</v>
      </c>
    </row>
    <row r="43" spans="1:12" x14ac:dyDescent="0.25">
      <c r="A43" s="2" t="s">
        <v>93</v>
      </c>
      <c r="B43" s="34">
        <v>2.1280600132781577</v>
      </c>
      <c r="C43" s="34">
        <v>2.1858266268921946</v>
      </c>
      <c r="D43" s="34">
        <v>2.2063942101783369</v>
      </c>
      <c r="E43" s="34">
        <v>2.2187462644571578</v>
      </c>
      <c r="F43" s="34">
        <v>2.2254720210653929</v>
      </c>
      <c r="G43" s="34">
        <v>2.2361488642948775</v>
      </c>
      <c r="H43" s="34">
        <v>2.2747513803062582</v>
      </c>
      <c r="I43" s="34">
        <v>2.3046069967397322</v>
      </c>
      <c r="J43" s="34">
        <v>2.3469080484757376</v>
      </c>
      <c r="K43" s="34">
        <v>2.4311261515570677</v>
      </c>
      <c r="L43" s="34">
        <v>2.3825214601747509</v>
      </c>
    </row>
    <row r="44" spans="1:12" x14ac:dyDescent="0.25">
      <c r="A44" s="2" t="s">
        <v>87</v>
      </c>
      <c r="B44" s="34">
        <v>2.0164933848809916</v>
      </c>
      <c r="C44" s="34">
        <v>2.0767430066706298</v>
      </c>
      <c r="D44" s="34">
        <v>2.096972294941212</v>
      </c>
      <c r="E44" s="34">
        <v>2.1095622605957534</v>
      </c>
      <c r="F44" s="34">
        <v>2.1182376308598787</v>
      </c>
      <c r="G44" s="34">
        <v>2.1173847355428861</v>
      </c>
      <c r="H44" s="34">
        <v>2.1525123724333612</v>
      </c>
      <c r="I44" s="34">
        <v>2.1852946110694793</v>
      </c>
      <c r="J44" s="34">
        <v>2.2248269433014398</v>
      </c>
      <c r="K44" s="34">
        <v>2.3030799891857767</v>
      </c>
      <c r="L44" s="34">
        <v>2.2617617157041612</v>
      </c>
    </row>
    <row r="45" spans="1:12" x14ac:dyDescent="0.25">
      <c r="A45" s="35" t="s">
        <v>95</v>
      </c>
    </row>
    <row r="47" spans="1:12" x14ac:dyDescent="0.25">
      <c r="A47" t="s">
        <v>94</v>
      </c>
    </row>
    <row r="48" spans="1:12" x14ac:dyDescent="0.25">
      <c r="A48" s="60" t="s">
        <v>113</v>
      </c>
      <c r="B48" s="60"/>
      <c r="C48" s="60"/>
      <c r="D48" s="60"/>
      <c r="E48" s="60"/>
      <c r="F48" s="60"/>
      <c r="G48" s="60"/>
      <c r="H48" s="60"/>
      <c r="I48" s="60"/>
      <c r="J48" s="60"/>
      <c r="K48" s="60"/>
    </row>
    <row r="49" spans="1:11" x14ac:dyDescent="0.25">
      <c r="A49" s="60" t="s">
        <v>51</v>
      </c>
      <c r="B49" s="60"/>
      <c r="C49" s="60"/>
      <c r="D49" s="60"/>
      <c r="E49" s="60"/>
      <c r="F49" s="60"/>
      <c r="G49" s="60"/>
      <c r="H49" s="60"/>
      <c r="I49" s="60"/>
      <c r="J49" s="60"/>
      <c r="K49" s="60"/>
    </row>
  </sheetData>
  <autoFilter ref="A3:L3" xr:uid="{1DA26FCD-E192-4132-9E2A-AE272D1D4FE8}"/>
  <mergeCells count="3">
    <mergeCell ref="A48:K48"/>
    <mergeCell ref="A49:K49"/>
    <mergeCell ref="A1:L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E6ACDE-9C43-4A4E-B7D7-230E581A0E7C}">
  <dimension ref="A1:K54"/>
  <sheetViews>
    <sheetView workbookViewId="0">
      <selection activeCell="S22" sqref="S22"/>
    </sheetView>
  </sheetViews>
  <sheetFormatPr defaultColWidth="8.7109375" defaultRowHeight="15" x14ac:dyDescent="0.25"/>
  <cols>
    <col min="1" max="1" width="22" customWidth="1"/>
  </cols>
  <sheetData>
    <row r="1" spans="1:11" x14ac:dyDescent="0.25">
      <c r="A1" s="66" t="s">
        <v>120</v>
      </c>
      <c r="B1" s="67"/>
      <c r="C1" s="67"/>
      <c r="D1" s="67"/>
      <c r="E1" s="67"/>
      <c r="F1" s="67"/>
      <c r="G1" s="67"/>
      <c r="H1" s="67"/>
      <c r="I1" s="67"/>
      <c r="J1" s="67"/>
      <c r="K1" s="67"/>
    </row>
    <row r="2" spans="1:11" x14ac:dyDescent="0.25">
      <c r="A2" s="50"/>
    </row>
    <row r="3" spans="1:11" x14ac:dyDescent="0.25">
      <c r="A3" s="32" t="s">
        <v>96</v>
      </c>
      <c r="B3" s="51" t="s">
        <v>78</v>
      </c>
      <c r="C3" s="51" t="s">
        <v>79</v>
      </c>
      <c r="D3" s="51" t="s">
        <v>80</v>
      </c>
      <c r="E3" s="51" t="s">
        <v>81</v>
      </c>
      <c r="F3" s="51" t="s">
        <v>82</v>
      </c>
      <c r="G3" s="51" t="s">
        <v>83</v>
      </c>
      <c r="H3" s="51" t="s">
        <v>84</v>
      </c>
      <c r="I3" s="51" t="s">
        <v>85</v>
      </c>
      <c r="J3" s="51" t="s">
        <v>86</v>
      </c>
      <c r="K3" s="51" t="s">
        <v>91</v>
      </c>
    </row>
    <row r="4" spans="1:11" x14ac:dyDescent="0.25">
      <c r="A4" s="36" t="s">
        <v>87</v>
      </c>
      <c r="B4" s="2">
        <v>33.6</v>
      </c>
      <c r="C4" s="2">
        <v>33.299999999999997</v>
      </c>
      <c r="D4" s="2">
        <v>32.9</v>
      </c>
      <c r="E4" s="2">
        <v>32.4</v>
      </c>
      <c r="F4" s="2">
        <v>31.5</v>
      </c>
      <c r="G4" s="2">
        <v>30.7</v>
      </c>
      <c r="H4" s="2">
        <v>29.7</v>
      </c>
      <c r="I4" s="2">
        <v>29.5</v>
      </c>
      <c r="J4" s="2">
        <v>29.4</v>
      </c>
      <c r="K4" s="2">
        <v>30.2</v>
      </c>
    </row>
    <row r="5" spans="1:11" x14ac:dyDescent="0.25">
      <c r="A5" s="36" t="s">
        <v>110</v>
      </c>
      <c r="B5" s="2">
        <v>33.700000000000003</v>
      </c>
      <c r="C5" s="2">
        <v>33.4</v>
      </c>
      <c r="D5" s="2">
        <v>33</v>
      </c>
      <c r="E5" s="2">
        <v>32.4</v>
      </c>
      <c r="F5" s="2">
        <v>31.6</v>
      </c>
      <c r="G5" s="2">
        <v>30.9</v>
      </c>
      <c r="H5" s="2">
        <v>29.8</v>
      </c>
      <c r="I5" s="2">
        <v>29.6</v>
      </c>
      <c r="J5" s="2">
        <v>29.3</v>
      </c>
      <c r="K5" s="2">
        <v>30.3</v>
      </c>
    </row>
    <row r="6" spans="1:11" x14ac:dyDescent="0.25">
      <c r="A6" s="1" t="s">
        <v>25</v>
      </c>
      <c r="B6" s="1">
        <v>23.4</v>
      </c>
      <c r="C6" s="1">
        <v>24.5</v>
      </c>
      <c r="D6" s="1">
        <v>24.3</v>
      </c>
      <c r="E6" s="1" t="s">
        <v>3</v>
      </c>
      <c r="F6" s="1">
        <v>22.5</v>
      </c>
      <c r="G6" s="1" t="s">
        <v>3</v>
      </c>
      <c r="H6" s="1">
        <v>20</v>
      </c>
      <c r="I6" s="1" t="s">
        <v>3</v>
      </c>
      <c r="J6" s="1">
        <v>17.8</v>
      </c>
      <c r="K6" s="1" t="s">
        <v>3</v>
      </c>
    </row>
    <row r="7" spans="1:11" x14ac:dyDescent="0.25">
      <c r="A7" s="1" t="s">
        <v>26</v>
      </c>
      <c r="B7" s="1">
        <v>38.799999999999997</v>
      </c>
      <c r="C7" s="1">
        <v>31.5</v>
      </c>
      <c r="D7" s="1">
        <v>31.6</v>
      </c>
      <c r="E7" s="1">
        <v>26.4</v>
      </c>
      <c r="F7" s="1">
        <v>20.3</v>
      </c>
      <c r="G7" s="1">
        <v>21.8</v>
      </c>
      <c r="H7" s="1">
        <v>24.3</v>
      </c>
      <c r="I7" s="1">
        <v>23.4</v>
      </c>
      <c r="J7" s="1">
        <v>23.6</v>
      </c>
      <c r="K7" s="1">
        <v>25.3</v>
      </c>
    </row>
    <row r="8" spans="1:11" x14ac:dyDescent="0.25">
      <c r="A8" s="1" t="s">
        <v>49</v>
      </c>
      <c r="B8" s="1">
        <v>41.7</v>
      </c>
      <c r="C8" s="1">
        <v>36.799999999999997</v>
      </c>
      <c r="D8" s="1">
        <v>34.700000000000003</v>
      </c>
      <c r="E8" s="1">
        <v>32.9</v>
      </c>
      <c r="F8" s="1">
        <v>32.200000000000003</v>
      </c>
      <c r="G8" s="1">
        <v>35.6</v>
      </c>
      <c r="H8" s="1">
        <v>34.6</v>
      </c>
      <c r="I8" s="1">
        <v>34.1</v>
      </c>
      <c r="J8" s="1">
        <v>33.700000000000003</v>
      </c>
      <c r="K8" s="1">
        <v>34</v>
      </c>
    </row>
    <row r="9" spans="1:11" x14ac:dyDescent="0.25">
      <c r="A9" s="1" t="s">
        <v>48</v>
      </c>
      <c r="B9" s="1">
        <v>28.2</v>
      </c>
      <c r="C9" s="1">
        <v>29.2</v>
      </c>
      <c r="D9" s="1">
        <v>29.9</v>
      </c>
      <c r="E9" s="1" t="s">
        <v>3</v>
      </c>
      <c r="F9" s="1">
        <v>30.2</v>
      </c>
      <c r="G9" s="1" t="s">
        <v>3</v>
      </c>
      <c r="H9" s="1">
        <v>28.3</v>
      </c>
      <c r="I9" s="1" t="s">
        <v>3</v>
      </c>
      <c r="J9" s="1">
        <v>28.7</v>
      </c>
      <c r="K9" s="1" t="s">
        <v>3</v>
      </c>
    </row>
    <row r="10" spans="1:11" x14ac:dyDescent="0.25">
      <c r="A10" s="1" t="s">
        <v>43</v>
      </c>
      <c r="B10" s="1">
        <v>29.9</v>
      </c>
      <c r="C10" s="1">
        <v>29.2</v>
      </c>
      <c r="D10" s="1">
        <v>29.1</v>
      </c>
      <c r="E10" s="1">
        <v>28.7</v>
      </c>
      <c r="F10" s="1">
        <v>27.9</v>
      </c>
      <c r="G10" s="1">
        <v>28.5</v>
      </c>
      <c r="H10" s="1">
        <v>27.7</v>
      </c>
      <c r="I10" s="1">
        <v>27.8</v>
      </c>
      <c r="J10" s="1">
        <v>27.8</v>
      </c>
      <c r="K10" s="1">
        <v>29.7</v>
      </c>
    </row>
    <row r="11" spans="1:11" x14ac:dyDescent="0.25">
      <c r="A11" s="36" t="s">
        <v>27</v>
      </c>
      <c r="B11" s="36">
        <v>32.799999999999997</v>
      </c>
      <c r="C11" s="36">
        <v>38.299999999999997</v>
      </c>
      <c r="D11" s="36">
        <v>47.2</v>
      </c>
      <c r="E11" s="36">
        <v>49.5</v>
      </c>
      <c r="F11" s="36">
        <v>46.4</v>
      </c>
      <c r="G11" s="36">
        <v>37.6</v>
      </c>
      <c r="H11" s="36">
        <v>40.200000000000003</v>
      </c>
      <c r="I11" s="36">
        <v>42.8</v>
      </c>
      <c r="J11" s="36">
        <v>37.200000000000003</v>
      </c>
      <c r="K11" s="36">
        <v>37</v>
      </c>
    </row>
    <row r="12" spans="1:11" x14ac:dyDescent="0.25">
      <c r="A12" s="1" t="s">
        <v>32</v>
      </c>
      <c r="B12" s="1">
        <v>29.4</v>
      </c>
      <c r="C12" s="1">
        <v>27.5</v>
      </c>
      <c r="D12" s="1">
        <v>27.5</v>
      </c>
      <c r="E12" s="1">
        <v>27.4</v>
      </c>
      <c r="F12" s="1">
        <v>26.1</v>
      </c>
      <c r="G12" s="1">
        <v>25.8</v>
      </c>
      <c r="H12" s="1">
        <v>23.8</v>
      </c>
      <c r="I12" s="1">
        <v>24.7</v>
      </c>
      <c r="J12" s="1">
        <v>22.6</v>
      </c>
      <c r="K12" s="1" t="s">
        <v>3</v>
      </c>
    </row>
    <row r="13" spans="1:11" x14ac:dyDescent="0.25">
      <c r="A13" s="1" t="s">
        <v>34</v>
      </c>
      <c r="B13" s="1">
        <v>49.2</v>
      </c>
      <c r="C13" s="1">
        <v>50.4</v>
      </c>
      <c r="D13" s="1">
        <v>52.3</v>
      </c>
      <c r="E13" s="1">
        <v>53.3</v>
      </c>
      <c r="F13" s="1">
        <v>53.1</v>
      </c>
      <c r="G13" s="1">
        <v>42.6</v>
      </c>
      <c r="H13" s="1">
        <v>37.6</v>
      </c>
      <c r="I13" s="1">
        <v>40.6</v>
      </c>
      <c r="J13" s="1">
        <v>41.1</v>
      </c>
      <c r="K13" s="1">
        <v>42.7</v>
      </c>
    </row>
    <row r="14" spans="1:11" x14ac:dyDescent="0.25">
      <c r="A14" s="1" t="s">
        <v>29</v>
      </c>
      <c r="B14" s="1">
        <v>44.5</v>
      </c>
      <c r="C14" s="1">
        <v>43.1</v>
      </c>
      <c r="D14" s="1">
        <v>41.6</v>
      </c>
      <c r="E14" s="1">
        <v>41.4</v>
      </c>
      <c r="F14" s="1">
        <v>40.9</v>
      </c>
      <c r="G14" s="1">
        <v>40</v>
      </c>
      <c r="H14" s="1">
        <v>38.9</v>
      </c>
      <c r="I14" s="1">
        <v>37.6</v>
      </c>
      <c r="J14" s="1">
        <v>37.9</v>
      </c>
      <c r="K14" s="1">
        <v>38.5</v>
      </c>
    </row>
    <row r="15" spans="1:11" x14ac:dyDescent="0.25">
      <c r="A15" s="1" t="s">
        <v>40</v>
      </c>
      <c r="B15" s="1">
        <v>35.1</v>
      </c>
      <c r="C15" s="1">
        <v>35.4</v>
      </c>
      <c r="D15" s="1">
        <v>35.299999999999997</v>
      </c>
      <c r="E15" s="1">
        <v>34.6</v>
      </c>
      <c r="F15" s="1" t="s">
        <v>3</v>
      </c>
      <c r="G15" s="1">
        <v>32.4</v>
      </c>
      <c r="H15" s="1">
        <v>32.5</v>
      </c>
      <c r="I15" s="1">
        <v>31.5</v>
      </c>
      <c r="J15" s="1">
        <v>31.4</v>
      </c>
      <c r="K15" s="1">
        <v>31.5</v>
      </c>
    </row>
    <row r="16" spans="1:11" x14ac:dyDescent="0.25">
      <c r="A16" s="1" t="s">
        <v>31</v>
      </c>
      <c r="B16" s="1">
        <v>48.2</v>
      </c>
      <c r="C16" s="1">
        <v>45.5</v>
      </c>
      <c r="D16" s="1">
        <v>39.700000000000003</v>
      </c>
      <c r="E16" s="1">
        <v>41.7</v>
      </c>
      <c r="F16" s="1">
        <v>36.4</v>
      </c>
      <c r="G16" s="1">
        <v>41.4</v>
      </c>
      <c r="H16" s="1">
        <v>43.1</v>
      </c>
      <c r="I16" s="1">
        <v>42.4</v>
      </c>
      <c r="J16" s="1">
        <v>39.1</v>
      </c>
      <c r="K16" s="1">
        <v>36.9</v>
      </c>
    </row>
    <row r="17" spans="1:11" x14ac:dyDescent="0.25">
      <c r="A17" s="1" t="s">
        <v>33</v>
      </c>
      <c r="B17" s="1">
        <v>41.9</v>
      </c>
      <c r="C17" s="1">
        <v>42.5</v>
      </c>
      <c r="D17" s="1">
        <v>41.4</v>
      </c>
      <c r="E17" s="1">
        <v>39.700000000000003</v>
      </c>
      <c r="F17" s="1">
        <v>38</v>
      </c>
      <c r="G17" s="1">
        <v>35.200000000000003</v>
      </c>
      <c r="H17" s="1">
        <v>32.299999999999997</v>
      </c>
      <c r="I17" s="1">
        <v>32.799999999999997</v>
      </c>
      <c r="J17" s="1">
        <v>32.299999999999997</v>
      </c>
      <c r="K17" s="1">
        <v>33.700000000000003</v>
      </c>
    </row>
    <row r="18" spans="1:11" x14ac:dyDescent="0.25">
      <c r="A18" s="1" t="s">
        <v>35</v>
      </c>
      <c r="B18" s="1">
        <v>69.8</v>
      </c>
      <c r="C18" s="1">
        <v>64.8</v>
      </c>
      <c r="D18" s="1">
        <v>59.5</v>
      </c>
      <c r="E18" s="1">
        <v>53</v>
      </c>
      <c r="F18" s="1">
        <v>50.6</v>
      </c>
      <c r="G18" s="1">
        <v>41.1</v>
      </c>
      <c r="H18" s="1">
        <v>38.5</v>
      </c>
      <c r="I18" s="1">
        <v>33.799999999999997</v>
      </c>
      <c r="J18" s="1">
        <v>35.4</v>
      </c>
      <c r="K18" s="1">
        <v>35.5</v>
      </c>
    </row>
    <row r="19" spans="1:11" x14ac:dyDescent="0.25">
      <c r="A19" s="1" t="s">
        <v>38</v>
      </c>
      <c r="B19" s="1">
        <v>22.5</v>
      </c>
      <c r="C19" s="1">
        <v>23.9</v>
      </c>
      <c r="D19" s="1">
        <v>23.9</v>
      </c>
      <c r="E19" s="1">
        <v>25.6</v>
      </c>
      <c r="F19" s="1">
        <v>32.700000000000003</v>
      </c>
      <c r="G19" s="1">
        <v>47.7</v>
      </c>
      <c r="H19" s="1">
        <v>43.6</v>
      </c>
      <c r="I19" s="1">
        <v>34.299999999999997</v>
      </c>
      <c r="J19" s="1">
        <v>35.4</v>
      </c>
      <c r="K19" s="1">
        <v>38.1</v>
      </c>
    </row>
    <row r="20" spans="1:11" x14ac:dyDescent="0.25">
      <c r="A20" s="1" t="s">
        <v>36</v>
      </c>
      <c r="B20" s="1">
        <v>42.2</v>
      </c>
      <c r="C20" s="1">
        <v>39.700000000000003</v>
      </c>
      <c r="D20" s="1">
        <v>34.5</v>
      </c>
      <c r="E20" s="1">
        <v>33.1</v>
      </c>
      <c r="F20" s="1">
        <v>35.299999999999997</v>
      </c>
      <c r="G20" s="1">
        <v>39.200000000000003</v>
      </c>
      <c r="H20" s="1">
        <v>36.4</v>
      </c>
      <c r="I20" s="1">
        <v>32.4</v>
      </c>
      <c r="J20" s="1">
        <v>32.299999999999997</v>
      </c>
      <c r="K20" s="1">
        <v>29.1</v>
      </c>
    </row>
    <row r="21" spans="1:11" x14ac:dyDescent="0.25">
      <c r="A21" s="1" t="s">
        <v>37</v>
      </c>
      <c r="B21" s="1">
        <v>33.5</v>
      </c>
      <c r="C21" s="1">
        <v>45.1</v>
      </c>
      <c r="D21" s="1">
        <v>48.4</v>
      </c>
      <c r="E21" s="1">
        <v>42.8</v>
      </c>
      <c r="F21" s="1">
        <v>46.6</v>
      </c>
      <c r="G21" s="1">
        <v>40.299999999999997</v>
      </c>
      <c r="H21" s="1">
        <v>43.1</v>
      </c>
      <c r="I21" s="1" t="s">
        <v>3</v>
      </c>
      <c r="J21" s="1">
        <v>43.2</v>
      </c>
      <c r="K21" s="1" t="s">
        <v>3</v>
      </c>
    </row>
    <row r="22" spans="1:11" x14ac:dyDescent="0.25">
      <c r="A22" s="1" t="s">
        <v>50</v>
      </c>
      <c r="B22" s="1">
        <v>38.1</v>
      </c>
      <c r="C22" s="1">
        <v>36.9</v>
      </c>
      <c r="D22" s="1">
        <v>35.9</v>
      </c>
      <c r="E22" s="1">
        <v>33.5</v>
      </c>
      <c r="F22" s="1">
        <v>34.6</v>
      </c>
      <c r="G22" s="1">
        <v>26.2</v>
      </c>
      <c r="H22" s="1">
        <v>31.9</v>
      </c>
      <c r="I22" s="1">
        <v>32.299999999999997</v>
      </c>
      <c r="J22" s="1">
        <v>33.299999999999997</v>
      </c>
      <c r="K22" s="1">
        <v>32.5</v>
      </c>
    </row>
    <row r="23" spans="1:11" x14ac:dyDescent="0.25">
      <c r="A23" s="1" t="s">
        <v>0</v>
      </c>
      <c r="B23" s="1">
        <v>29.1</v>
      </c>
      <c r="C23" s="1">
        <v>33</v>
      </c>
      <c r="D23" s="1">
        <v>35.4</v>
      </c>
      <c r="E23" s="1">
        <v>31.1</v>
      </c>
      <c r="F23" s="1">
        <v>32.799999999999997</v>
      </c>
      <c r="G23" s="1">
        <v>33.4</v>
      </c>
      <c r="H23" s="1">
        <v>31.3</v>
      </c>
      <c r="I23" s="1">
        <v>29.9</v>
      </c>
      <c r="J23" s="1">
        <v>31.2</v>
      </c>
      <c r="K23" s="1">
        <v>30.3</v>
      </c>
    </row>
    <row r="24" spans="1:11" x14ac:dyDescent="0.25">
      <c r="A24" s="1" t="s">
        <v>30</v>
      </c>
      <c r="B24" s="1">
        <v>33.9</v>
      </c>
      <c r="C24" s="1">
        <v>32.4</v>
      </c>
      <c r="D24" s="1">
        <v>31.2</v>
      </c>
      <c r="E24" s="1">
        <v>31.3</v>
      </c>
      <c r="F24" s="1">
        <v>31.6</v>
      </c>
      <c r="G24" s="1">
        <v>30.2</v>
      </c>
      <c r="H24" s="1">
        <v>29.4</v>
      </c>
      <c r="I24" s="1">
        <v>29.6</v>
      </c>
      <c r="J24" s="1">
        <v>29.4</v>
      </c>
      <c r="K24" s="1">
        <v>30.3</v>
      </c>
    </row>
    <row r="25" spans="1:11" x14ac:dyDescent="0.25">
      <c r="A25" s="1" t="s">
        <v>1</v>
      </c>
      <c r="B25" s="1">
        <v>35.799999999999997</v>
      </c>
      <c r="C25" s="1">
        <v>37.799999999999997</v>
      </c>
      <c r="D25" s="1">
        <v>33.6</v>
      </c>
      <c r="E25" s="1">
        <v>35.6</v>
      </c>
      <c r="F25" s="1">
        <v>32.6</v>
      </c>
      <c r="G25" s="1">
        <v>30.3</v>
      </c>
      <c r="H25" s="1">
        <v>27.6</v>
      </c>
      <c r="I25" s="1">
        <v>30.3</v>
      </c>
      <c r="J25" s="1">
        <v>27</v>
      </c>
      <c r="K25" s="1">
        <v>33.299999999999997</v>
      </c>
    </row>
    <row r="26" spans="1:11" x14ac:dyDescent="0.25">
      <c r="A26" s="1" t="s">
        <v>39</v>
      </c>
      <c r="B26" s="1">
        <v>55.8</v>
      </c>
      <c r="C26" s="1">
        <v>51.3</v>
      </c>
      <c r="D26" s="1">
        <v>47.2</v>
      </c>
      <c r="E26" s="1">
        <v>45.2</v>
      </c>
      <c r="F26" s="1">
        <v>41.8</v>
      </c>
      <c r="G26" s="1">
        <v>38.9</v>
      </c>
      <c r="H26" s="1">
        <v>38.299999999999997</v>
      </c>
      <c r="I26" s="1">
        <v>35.4</v>
      </c>
      <c r="J26" s="1">
        <v>38.799999999999997</v>
      </c>
      <c r="K26" s="1">
        <v>39</v>
      </c>
    </row>
    <row r="27" spans="1:11" x14ac:dyDescent="0.25">
      <c r="A27" s="1" t="s">
        <v>2</v>
      </c>
      <c r="B27" s="1">
        <v>41.8</v>
      </c>
      <c r="C27" s="1">
        <v>43.1</v>
      </c>
      <c r="D27" s="1">
        <v>46.4</v>
      </c>
      <c r="E27" s="1">
        <v>47.1</v>
      </c>
      <c r="F27" s="1">
        <v>44.3</v>
      </c>
      <c r="G27" s="1">
        <v>42.6</v>
      </c>
      <c r="H27" s="1">
        <v>41</v>
      </c>
      <c r="I27" s="1">
        <v>40.6</v>
      </c>
      <c r="J27" s="1">
        <v>40.200000000000003</v>
      </c>
      <c r="K27" s="1">
        <v>37.299999999999997</v>
      </c>
    </row>
    <row r="28" spans="1:11" x14ac:dyDescent="0.25">
      <c r="A28" s="1" t="s">
        <v>42</v>
      </c>
      <c r="B28" s="1">
        <v>49.1</v>
      </c>
      <c r="C28" s="1">
        <v>49.9</v>
      </c>
      <c r="D28" s="1">
        <v>52.3</v>
      </c>
      <c r="E28" s="1">
        <v>48.5</v>
      </c>
      <c r="F28" s="1">
        <v>41.7</v>
      </c>
      <c r="G28" s="1">
        <v>39.6</v>
      </c>
      <c r="H28" s="1">
        <v>35.9</v>
      </c>
      <c r="I28" s="1">
        <v>33.299999999999997</v>
      </c>
      <c r="J28" s="1">
        <v>34.4</v>
      </c>
      <c r="K28" s="1">
        <v>32.9</v>
      </c>
    </row>
    <row r="29" spans="1:11" x14ac:dyDescent="0.25">
      <c r="A29" s="1" t="s">
        <v>45</v>
      </c>
      <c r="B29" s="1">
        <v>31.5</v>
      </c>
      <c r="C29" s="1">
        <v>28.7</v>
      </c>
      <c r="D29" s="1">
        <v>26.9</v>
      </c>
      <c r="E29" s="1">
        <v>21.8</v>
      </c>
      <c r="F29" s="1">
        <v>19.899999999999999</v>
      </c>
      <c r="G29" s="1">
        <v>20.2</v>
      </c>
      <c r="H29" s="1">
        <v>22.9</v>
      </c>
      <c r="I29" s="1">
        <v>23.7</v>
      </c>
      <c r="J29" s="1">
        <v>24.7</v>
      </c>
      <c r="K29" s="1">
        <v>25.1</v>
      </c>
    </row>
    <row r="30" spans="1:11" x14ac:dyDescent="0.25">
      <c r="A30" s="1" t="s">
        <v>44</v>
      </c>
      <c r="B30" s="1">
        <v>49.8</v>
      </c>
      <c r="C30" s="1">
        <v>41.6</v>
      </c>
      <c r="D30" s="1">
        <v>38.9</v>
      </c>
      <c r="E30" s="1">
        <v>41.4</v>
      </c>
      <c r="F30" s="1">
        <v>31.9</v>
      </c>
      <c r="G30" s="1">
        <v>41</v>
      </c>
      <c r="H30" s="1">
        <v>35.5</v>
      </c>
      <c r="I30" s="1">
        <v>38</v>
      </c>
      <c r="J30" s="1">
        <v>40.5</v>
      </c>
      <c r="K30" s="1">
        <v>39.6</v>
      </c>
    </row>
    <row r="31" spans="1:11" x14ac:dyDescent="0.25">
      <c r="A31" s="1" t="s">
        <v>46</v>
      </c>
      <c r="B31" s="1">
        <v>25</v>
      </c>
      <c r="C31" s="1">
        <v>26.7</v>
      </c>
      <c r="D31" s="1">
        <v>26</v>
      </c>
      <c r="E31" s="1">
        <v>27.5</v>
      </c>
      <c r="F31" s="1">
        <v>28.9</v>
      </c>
      <c r="G31" s="1">
        <v>28.9</v>
      </c>
      <c r="H31" s="1">
        <v>29</v>
      </c>
      <c r="I31" s="1">
        <v>28.3</v>
      </c>
      <c r="J31" s="1">
        <v>27.8</v>
      </c>
      <c r="K31" s="1">
        <v>27.7</v>
      </c>
    </row>
    <row r="32" spans="1:11" x14ac:dyDescent="0.25">
      <c r="A32" s="1" t="s">
        <v>41</v>
      </c>
      <c r="B32" s="1">
        <v>27.5</v>
      </c>
      <c r="C32" s="1" t="s">
        <v>3</v>
      </c>
      <c r="D32" s="1">
        <v>28.3</v>
      </c>
      <c r="E32" s="1" t="s">
        <v>3</v>
      </c>
      <c r="F32" s="1" t="s">
        <v>3</v>
      </c>
      <c r="G32" s="1" t="s">
        <v>3</v>
      </c>
      <c r="H32" s="1">
        <v>25</v>
      </c>
      <c r="I32" s="1" t="s">
        <v>3</v>
      </c>
      <c r="J32" s="1">
        <v>24.2</v>
      </c>
      <c r="K32" s="1" t="s">
        <v>3</v>
      </c>
    </row>
    <row r="33" spans="1:11" x14ac:dyDescent="0.25">
      <c r="A33" s="1" t="s">
        <v>54</v>
      </c>
      <c r="B33" s="1">
        <v>40</v>
      </c>
      <c r="C33" s="1" t="s">
        <v>3</v>
      </c>
      <c r="D33" s="1">
        <v>37.200000000000003</v>
      </c>
      <c r="E33" s="1">
        <v>34.1</v>
      </c>
      <c r="F33" s="1">
        <v>30.8</v>
      </c>
      <c r="G33" s="1">
        <v>32.9</v>
      </c>
      <c r="H33" s="1">
        <v>34.5</v>
      </c>
      <c r="I33" s="1">
        <v>36</v>
      </c>
      <c r="J33" s="1">
        <v>29.8</v>
      </c>
      <c r="K33" s="1">
        <v>30.4</v>
      </c>
    </row>
    <row r="34" spans="1:11" x14ac:dyDescent="0.25">
      <c r="A34" s="1" t="s">
        <v>57</v>
      </c>
      <c r="B34" s="1">
        <v>46.5</v>
      </c>
      <c r="C34" s="1" t="s">
        <v>3</v>
      </c>
      <c r="D34" s="1">
        <v>45.8</v>
      </c>
      <c r="E34" s="1" t="s">
        <v>3</v>
      </c>
      <c r="F34" s="1">
        <v>44.9</v>
      </c>
      <c r="G34" s="1">
        <v>45.7</v>
      </c>
      <c r="H34" s="1">
        <v>46.7</v>
      </c>
      <c r="I34" s="1">
        <v>48</v>
      </c>
      <c r="J34" s="1">
        <v>47</v>
      </c>
      <c r="K34" s="1">
        <v>46.1</v>
      </c>
    </row>
    <row r="35" spans="1:11" x14ac:dyDescent="0.25">
      <c r="A35" s="1" t="s">
        <v>59</v>
      </c>
      <c r="B35" s="1" t="s">
        <v>3</v>
      </c>
      <c r="C35" s="1">
        <v>25.4</v>
      </c>
      <c r="D35" s="1" t="s">
        <v>3</v>
      </c>
      <c r="E35" s="1" t="s">
        <v>3</v>
      </c>
      <c r="F35" s="1">
        <v>27.1</v>
      </c>
      <c r="G35" s="1" t="s">
        <v>3</v>
      </c>
      <c r="H35" s="1">
        <v>27.7</v>
      </c>
      <c r="I35" s="1" t="s">
        <v>3</v>
      </c>
      <c r="J35" s="1">
        <v>27.4</v>
      </c>
      <c r="K35" s="1" t="s">
        <v>3</v>
      </c>
    </row>
    <row r="36" spans="1:11" x14ac:dyDescent="0.25">
      <c r="A36" s="1" t="s">
        <v>47</v>
      </c>
      <c r="B36" s="1">
        <v>30.5</v>
      </c>
      <c r="C36" s="1">
        <v>28.7</v>
      </c>
      <c r="D36" s="1">
        <v>29.1</v>
      </c>
      <c r="E36" s="1">
        <v>28.4</v>
      </c>
      <c r="F36" s="1">
        <v>27.7</v>
      </c>
      <c r="G36" s="1">
        <v>26.3</v>
      </c>
      <c r="H36" s="1">
        <v>26</v>
      </c>
      <c r="I36" s="1">
        <v>25.9</v>
      </c>
      <c r="J36" s="1" t="s">
        <v>3</v>
      </c>
      <c r="K36" s="1" t="s">
        <v>3</v>
      </c>
    </row>
    <row r="37" spans="1:11" x14ac:dyDescent="0.25">
      <c r="A37" s="1" t="s">
        <v>4</v>
      </c>
      <c r="B37" s="1">
        <v>46.3</v>
      </c>
      <c r="C37" s="1" t="s">
        <v>3</v>
      </c>
      <c r="D37" s="1">
        <v>31.7</v>
      </c>
      <c r="E37" s="1">
        <v>46.6</v>
      </c>
      <c r="F37" s="1">
        <v>57.8</v>
      </c>
      <c r="G37" s="1" t="s">
        <v>3</v>
      </c>
      <c r="H37" s="1">
        <v>64.099999999999994</v>
      </c>
      <c r="I37" s="1">
        <v>49</v>
      </c>
      <c r="J37" s="1" t="s">
        <v>3</v>
      </c>
      <c r="K37" s="1" t="s">
        <v>3</v>
      </c>
    </row>
    <row r="38" spans="1:11" x14ac:dyDescent="0.25">
      <c r="A38" s="1" t="s">
        <v>56</v>
      </c>
      <c r="B38" s="1" t="s">
        <v>3</v>
      </c>
      <c r="C38" s="1" t="s">
        <v>3</v>
      </c>
      <c r="D38" s="1" t="s">
        <v>3</v>
      </c>
      <c r="E38" s="1" t="s">
        <v>3</v>
      </c>
      <c r="F38" s="1">
        <v>52.9</v>
      </c>
      <c r="G38" s="1">
        <v>46.8</v>
      </c>
      <c r="H38" s="1">
        <v>46.6</v>
      </c>
      <c r="I38" s="1">
        <v>45.2</v>
      </c>
      <c r="J38" s="1">
        <v>49.3</v>
      </c>
      <c r="K38" s="1">
        <v>47.4</v>
      </c>
    </row>
    <row r="39" spans="1:11" x14ac:dyDescent="0.25">
      <c r="A39" s="1" t="s">
        <v>5</v>
      </c>
      <c r="B39" s="1">
        <v>63.4</v>
      </c>
      <c r="C39" s="1">
        <v>51.3</v>
      </c>
      <c r="D39" s="1">
        <v>59.5</v>
      </c>
      <c r="E39" s="1">
        <v>53.5</v>
      </c>
      <c r="F39" s="1">
        <v>50.6</v>
      </c>
      <c r="G39" s="1">
        <v>45.6</v>
      </c>
      <c r="H39" s="1">
        <v>46.6</v>
      </c>
      <c r="I39" s="1">
        <v>43.1</v>
      </c>
      <c r="J39" s="1">
        <v>45.9</v>
      </c>
      <c r="K39" s="1">
        <v>43.4</v>
      </c>
    </row>
    <row r="40" spans="1:11" x14ac:dyDescent="0.25">
      <c r="A40" s="1" t="s">
        <v>60</v>
      </c>
      <c r="B40" s="1">
        <v>29.2</v>
      </c>
      <c r="C40" s="1">
        <v>28.2</v>
      </c>
      <c r="D40" s="1">
        <v>26.6</v>
      </c>
      <c r="E40" s="1">
        <v>26.3</v>
      </c>
      <c r="F40" s="1">
        <v>27.6</v>
      </c>
      <c r="G40" s="1">
        <v>35.1</v>
      </c>
      <c r="H40" s="1">
        <v>33.6</v>
      </c>
      <c r="I40" s="1">
        <v>32.299999999999997</v>
      </c>
      <c r="J40" s="1">
        <v>29.4</v>
      </c>
      <c r="K40" s="1">
        <v>28.4</v>
      </c>
    </row>
    <row r="41" spans="1:11" x14ac:dyDescent="0.25">
      <c r="A41" s="1" t="s">
        <v>111</v>
      </c>
      <c r="B41" s="1" t="s">
        <v>3</v>
      </c>
      <c r="C41" s="1">
        <v>26.8</v>
      </c>
      <c r="D41" s="1">
        <v>25.9</v>
      </c>
      <c r="E41" s="1">
        <v>46.7</v>
      </c>
      <c r="F41" s="1" t="s">
        <v>3</v>
      </c>
      <c r="G41" s="1" t="s">
        <v>3</v>
      </c>
      <c r="H41" s="1" t="s">
        <v>3</v>
      </c>
      <c r="I41" s="1" t="s">
        <v>3</v>
      </c>
      <c r="J41" s="1">
        <v>44.5</v>
      </c>
      <c r="K41" s="1">
        <v>45</v>
      </c>
    </row>
    <row r="42" spans="1:11" x14ac:dyDescent="0.25">
      <c r="A42" s="1" t="s">
        <v>112</v>
      </c>
      <c r="B42" s="1">
        <v>67.099999999999994</v>
      </c>
      <c r="C42" s="1">
        <v>67.8</v>
      </c>
      <c r="D42" s="1">
        <v>67.599999999999994</v>
      </c>
      <c r="E42" s="1">
        <v>69.2</v>
      </c>
      <c r="F42" s="1">
        <v>69.5</v>
      </c>
      <c r="G42" s="1" t="s">
        <v>3</v>
      </c>
      <c r="H42" s="1">
        <v>66.2</v>
      </c>
      <c r="I42" s="1">
        <v>67</v>
      </c>
      <c r="J42" s="1">
        <v>66.3</v>
      </c>
      <c r="K42" s="1" t="s">
        <v>3</v>
      </c>
    </row>
    <row r="43" spans="1:11" x14ac:dyDescent="0.25">
      <c r="A43" s="1" t="s">
        <v>61</v>
      </c>
      <c r="B43" s="1">
        <v>31.3</v>
      </c>
      <c r="C43" s="1">
        <v>29.6</v>
      </c>
      <c r="D43" s="1">
        <v>27.5</v>
      </c>
      <c r="E43" s="1">
        <v>25.9</v>
      </c>
      <c r="F43" s="1">
        <v>24.7</v>
      </c>
      <c r="G43" s="1">
        <v>23.2</v>
      </c>
      <c r="H43" s="1">
        <v>22.9</v>
      </c>
      <c r="I43" s="1">
        <v>22.3</v>
      </c>
      <c r="J43" s="1">
        <v>20.7</v>
      </c>
      <c r="K43" s="1">
        <v>20.100000000000001</v>
      </c>
    </row>
    <row r="44" spans="1:11" x14ac:dyDescent="0.25">
      <c r="A44" s="1" t="s">
        <v>52</v>
      </c>
      <c r="B44" s="1">
        <v>21.7</v>
      </c>
      <c r="C44" s="1">
        <v>21.6</v>
      </c>
      <c r="D44" s="1">
        <v>21.1</v>
      </c>
      <c r="E44" s="1">
        <v>20.3</v>
      </c>
      <c r="F44" s="1">
        <v>21.3</v>
      </c>
      <c r="G44" s="1">
        <v>20</v>
      </c>
      <c r="H44" s="1">
        <v>19.8</v>
      </c>
      <c r="I44" s="1">
        <v>20.2</v>
      </c>
      <c r="J44" s="1">
        <v>20.5</v>
      </c>
      <c r="K44" s="1">
        <v>19.8</v>
      </c>
    </row>
    <row r="45" spans="1:11" x14ac:dyDescent="0.25">
      <c r="A45" s="1" t="s">
        <v>55</v>
      </c>
      <c r="B45" s="1">
        <v>16.399999999999999</v>
      </c>
      <c r="C45" s="1">
        <v>16.8</v>
      </c>
      <c r="D45" s="1">
        <v>17.3</v>
      </c>
      <c r="E45" s="1">
        <v>16</v>
      </c>
      <c r="F45" s="1">
        <v>15.4</v>
      </c>
      <c r="G45" s="1">
        <v>15</v>
      </c>
      <c r="H45" s="1">
        <v>15</v>
      </c>
      <c r="I45" s="1">
        <v>14.6</v>
      </c>
      <c r="J45" s="1">
        <v>14.7</v>
      </c>
      <c r="K45" s="1">
        <v>15.2</v>
      </c>
    </row>
    <row r="46" spans="1:11" x14ac:dyDescent="0.25">
      <c r="A46" s="1" t="s">
        <v>58</v>
      </c>
      <c r="B46" s="1">
        <v>24.9</v>
      </c>
      <c r="C46" s="1">
        <v>23.8</v>
      </c>
      <c r="D46" s="1">
        <v>22.8</v>
      </c>
      <c r="E46" s="1">
        <v>23</v>
      </c>
      <c r="F46" s="1">
        <v>23.7</v>
      </c>
      <c r="G46" s="1">
        <v>22.7</v>
      </c>
      <c r="H46" s="1">
        <v>21.6</v>
      </c>
      <c r="I46" s="1">
        <v>20.6</v>
      </c>
      <c r="J46" s="1">
        <v>20.7</v>
      </c>
      <c r="K46" s="1">
        <v>22.4</v>
      </c>
    </row>
    <row r="47" spans="1:11" x14ac:dyDescent="0.25">
      <c r="A47" s="36" t="s">
        <v>28</v>
      </c>
      <c r="B47" s="36">
        <v>44.933980037115823</v>
      </c>
      <c r="C47" s="36">
        <v>41.839380157128133</v>
      </c>
      <c r="D47" s="36">
        <v>39.509717013051279</v>
      </c>
      <c r="E47" s="36">
        <v>37.769545457942961</v>
      </c>
      <c r="F47" s="36">
        <v>35.569200873879595</v>
      </c>
      <c r="G47" s="36">
        <v>35.23843222822638</v>
      </c>
      <c r="H47" s="36">
        <v>35.254250502107134</v>
      </c>
      <c r="I47" s="36">
        <v>34.024423111719656</v>
      </c>
      <c r="J47" s="36">
        <v>35.372248858591995</v>
      </c>
      <c r="K47" s="36">
        <v>35.269076491801094</v>
      </c>
    </row>
    <row r="48" spans="1:11" x14ac:dyDescent="0.25">
      <c r="A48" s="36" t="s">
        <v>93</v>
      </c>
      <c r="B48" s="36">
        <v>33.074796885073653</v>
      </c>
      <c r="C48" s="36">
        <v>32.872800675988941</v>
      </c>
      <c r="D48" s="36">
        <v>32.568962254816817</v>
      </c>
      <c r="E48" s="36">
        <v>32.123437769730792</v>
      </c>
      <c r="F48" s="36">
        <v>31.276856031872054</v>
      </c>
      <c r="G48" s="36">
        <v>30.478540818138793</v>
      </c>
      <c r="H48" s="36">
        <v>29.403861456487178</v>
      </c>
      <c r="I48" s="36">
        <v>29.226539401508838</v>
      </c>
      <c r="J48" s="36">
        <v>29.015173267570365</v>
      </c>
      <c r="K48" s="36">
        <v>29.841989788009869</v>
      </c>
    </row>
    <row r="50" spans="1:10" x14ac:dyDescent="0.25">
      <c r="A50" t="s">
        <v>62</v>
      </c>
    </row>
    <row r="52" spans="1:10" x14ac:dyDescent="0.25">
      <c r="A52" s="14" t="s">
        <v>90</v>
      </c>
      <c r="B52" s="14"/>
      <c r="C52" s="14"/>
      <c r="D52" s="14"/>
      <c r="E52" s="14"/>
      <c r="F52" s="14"/>
      <c r="G52" s="14"/>
      <c r="H52" s="14"/>
      <c r="I52" s="14"/>
      <c r="J52" s="14"/>
    </row>
    <row r="53" spans="1:10" x14ac:dyDescent="0.25">
      <c r="A53" s="65" t="s">
        <v>113</v>
      </c>
      <c r="B53" s="65"/>
      <c r="C53" s="65"/>
      <c r="D53" s="65"/>
      <c r="E53" s="65"/>
      <c r="F53" s="65"/>
      <c r="G53" s="65"/>
      <c r="H53" s="65"/>
      <c r="I53" s="65"/>
      <c r="J53" s="65"/>
    </row>
    <row r="54" spans="1:10" x14ac:dyDescent="0.25">
      <c r="A54" s="65" t="s">
        <v>51</v>
      </c>
      <c r="B54" s="65"/>
      <c r="C54" s="65"/>
      <c r="D54" s="65"/>
      <c r="E54" s="65"/>
      <c r="F54" s="65"/>
      <c r="G54" s="65"/>
      <c r="H54" s="65"/>
      <c r="I54" s="65"/>
      <c r="J54" s="65"/>
    </row>
  </sheetData>
  <autoFilter ref="A3:K3" xr:uid="{76E6ACDE-9C43-4A4E-B7D7-230E581A0E7C}"/>
  <mergeCells count="3">
    <mergeCell ref="A53:J53"/>
    <mergeCell ref="A54:J54"/>
    <mergeCell ref="A1:K1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E1D822-0F4C-4C84-8BF7-8AE853723786}">
  <dimension ref="A1:G41"/>
  <sheetViews>
    <sheetView workbookViewId="0">
      <selection activeCell="H24" sqref="H24"/>
    </sheetView>
  </sheetViews>
  <sheetFormatPr defaultRowHeight="15" x14ac:dyDescent="0.25"/>
  <cols>
    <col min="1" max="1" width="23.7109375" customWidth="1"/>
    <col min="2" max="2" width="12.5703125" customWidth="1"/>
    <col min="3" max="3" width="14.7109375" customWidth="1"/>
    <col min="4" max="4" width="13.140625" customWidth="1"/>
  </cols>
  <sheetData>
    <row r="1" spans="1:4" ht="33.75" customHeight="1" x14ac:dyDescent="0.25">
      <c r="A1" s="68" t="s">
        <v>121</v>
      </c>
      <c r="B1" s="69"/>
      <c r="C1" s="69"/>
      <c r="D1" s="70"/>
    </row>
    <row r="2" spans="1:4" x14ac:dyDescent="0.25">
      <c r="A2" s="22"/>
      <c r="B2" s="14"/>
      <c r="C2" s="14"/>
      <c r="D2" s="14"/>
    </row>
    <row r="3" spans="1:4" x14ac:dyDescent="0.25">
      <c r="A3" s="14"/>
      <c r="B3" s="14"/>
      <c r="C3" s="14"/>
      <c r="D3" s="14"/>
    </row>
    <row r="4" spans="1:4" x14ac:dyDescent="0.25">
      <c r="A4" s="37" t="s">
        <v>88</v>
      </c>
      <c r="B4" s="37" t="s">
        <v>14</v>
      </c>
      <c r="C4" s="37" t="s">
        <v>16</v>
      </c>
      <c r="D4" s="37" t="s">
        <v>19</v>
      </c>
    </row>
    <row r="5" spans="1:4" x14ac:dyDescent="0.25">
      <c r="A5" s="1" t="s">
        <v>41</v>
      </c>
      <c r="B5" s="1">
        <v>0.94000000000000006</v>
      </c>
      <c r="C5" s="1">
        <v>2.41</v>
      </c>
      <c r="D5" s="1">
        <v>3.35</v>
      </c>
    </row>
    <row r="6" spans="1:4" x14ac:dyDescent="0.25">
      <c r="A6" s="1" t="s">
        <v>1</v>
      </c>
      <c r="B6" s="1">
        <v>0.96</v>
      </c>
      <c r="C6" s="1">
        <v>2.2600000000000002</v>
      </c>
      <c r="D6" s="1">
        <v>3.22</v>
      </c>
    </row>
    <row r="7" spans="1:4" x14ac:dyDescent="0.25">
      <c r="A7" s="1" t="s">
        <v>25</v>
      </c>
      <c r="B7" s="1">
        <v>0.76</v>
      </c>
      <c r="C7" s="1">
        <v>2.4299999999999997</v>
      </c>
      <c r="D7" s="1">
        <v>3.1899999999999995</v>
      </c>
    </row>
    <row r="8" spans="1:4" x14ac:dyDescent="0.25">
      <c r="A8" s="1" t="s">
        <v>43</v>
      </c>
      <c r="B8" s="1">
        <v>1.04</v>
      </c>
      <c r="C8" s="1">
        <v>2.09</v>
      </c>
      <c r="D8" s="1">
        <v>3.13</v>
      </c>
    </row>
    <row r="9" spans="1:4" x14ac:dyDescent="0.25">
      <c r="A9" s="1" t="s">
        <v>46</v>
      </c>
      <c r="B9" s="1">
        <v>0.90999999999999992</v>
      </c>
      <c r="C9" s="1">
        <v>2.0700000000000003</v>
      </c>
      <c r="D9" s="1">
        <v>2.98</v>
      </c>
    </row>
    <row r="10" spans="1:4" x14ac:dyDescent="0.25">
      <c r="A10" s="1" t="s">
        <v>48</v>
      </c>
      <c r="B10" s="1">
        <v>1.06</v>
      </c>
      <c r="C10" s="1">
        <v>1.75</v>
      </c>
      <c r="D10" s="1">
        <v>2.81</v>
      </c>
    </row>
    <row r="11" spans="1:4" x14ac:dyDescent="0.25">
      <c r="A11" s="1" t="s">
        <v>54</v>
      </c>
      <c r="B11" s="1">
        <v>0.79999999999999993</v>
      </c>
      <c r="C11" s="1">
        <v>1.9900000000000002</v>
      </c>
      <c r="D11" s="1">
        <v>2.79</v>
      </c>
    </row>
    <row r="12" spans="1:4" x14ac:dyDescent="0.25">
      <c r="A12" s="2" t="s">
        <v>98</v>
      </c>
      <c r="B12" s="34">
        <v>1.5916367742960302</v>
      </c>
      <c r="C12" s="34">
        <v>0.79107865877222994</v>
      </c>
      <c r="D12" s="34">
        <v>2.3827154330682601</v>
      </c>
    </row>
    <row r="13" spans="1:4" x14ac:dyDescent="0.25">
      <c r="A13" s="2" t="s">
        <v>53</v>
      </c>
      <c r="B13" s="34">
        <v>0.77</v>
      </c>
      <c r="C13" s="34">
        <v>1.54</v>
      </c>
      <c r="D13" s="34">
        <v>2.31</v>
      </c>
    </row>
    <row r="14" spans="1:4" x14ac:dyDescent="0.25">
      <c r="A14" s="2" t="s">
        <v>89</v>
      </c>
      <c r="B14" s="34">
        <v>0.76</v>
      </c>
      <c r="C14" s="34">
        <v>1.51</v>
      </c>
      <c r="D14" s="34">
        <v>2.27</v>
      </c>
    </row>
    <row r="15" spans="1:4" x14ac:dyDescent="0.25">
      <c r="A15" s="1" t="s">
        <v>30</v>
      </c>
      <c r="B15" s="1">
        <v>0.74</v>
      </c>
      <c r="C15" s="1">
        <v>1.51</v>
      </c>
      <c r="D15" s="1">
        <v>2.25</v>
      </c>
    </row>
    <row r="16" spans="1:4" x14ac:dyDescent="0.25">
      <c r="A16" s="1" t="s">
        <v>40</v>
      </c>
      <c r="B16" s="1">
        <v>0.72</v>
      </c>
      <c r="C16" s="1">
        <v>1.49</v>
      </c>
      <c r="D16" s="1">
        <v>2.21</v>
      </c>
    </row>
    <row r="17" spans="1:4" x14ac:dyDescent="0.25">
      <c r="A17" s="1" t="s">
        <v>45</v>
      </c>
      <c r="B17" s="1">
        <v>0.55000000000000004</v>
      </c>
      <c r="C17" s="1">
        <v>1.5999999999999999</v>
      </c>
      <c r="D17" s="1">
        <v>2.15</v>
      </c>
    </row>
    <row r="18" spans="1:4" x14ac:dyDescent="0.25">
      <c r="A18" s="1" t="s">
        <v>49</v>
      </c>
      <c r="B18" s="1">
        <v>0.74</v>
      </c>
      <c r="C18" s="1">
        <v>1.26</v>
      </c>
      <c r="D18" s="33">
        <v>2</v>
      </c>
    </row>
    <row r="19" spans="1:4" x14ac:dyDescent="0.25">
      <c r="A19" s="1" t="s">
        <v>57</v>
      </c>
      <c r="B19" s="1">
        <v>0.91</v>
      </c>
      <c r="C19" s="1">
        <v>1.06</v>
      </c>
      <c r="D19" s="1">
        <v>1.97</v>
      </c>
    </row>
    <row r="20" spans="1:4" x14ac:dyDescent="0.25">
      <c r="A20" s="2" t="s">
        <v>27</v>
      </c>
      <c r="B20" s="34">
        <v>0.75</v>
      </c>
      <c r="C20" s="34">
        <v>1</v>
      </c>
      <c r="D20" s="34">
        <v>1.75</v>
      </c>
    </row>
    <row r="21" spans="1:4" x14ac:dyDescent="0.25">
      <c r="A21" s="1" t="s">
        <v>2</v>
      </c>
      <c r="B21" s="1">
        <v>0.64999999999999991</v>
      </c>
      <c r="C21" s="1">
        <v>1.04</v>
      </c>
      <c r="D21" s="1">
        <v>1.69</v>
      </c>
    </row>
    <row r="22" spans="1:4" x14ac:dyDescent="0.25">
      <c r="A22" s="1" t="s">
        <v>50</v>
      </c>
      <c r="B22" s="1">
        <v>0.4</v>
      </c>
      <c r="C22" s="1">
        <v>1.2399999999999998</v>
      </c>
      <c r="D22" s="1">
        <v>1.64</v>
      </c>
    </row>
    <row r="23" spans="1:4" x14ac:dyDescent="0.25">
      <c r="A23" s="1" t="s">
        <v>33</v>
      </c>
      <c r="B23" s="1">
        <v>0.55000000000000004</v>
      </c>
      <c r="C23" s="1">
        <v>0.94</v>
      </c>
      <c r="D23" s="1">
        <v>1.49</v>
      </c>
    </row>
    <row r="24" spans="1:4" x14ac:dyDescent="0.25">
      <c r="A24" s="1" t="s">
        <v>39</v>
      </c>
      <c r="B24" s="1">
        <v>0.53</v>
      </c>
      <c r="C24" s="1">
        <v>0.90999999999999992</v>
      </c>
      <c r="D24" s="1">
        <v>1.44</v>
      </c>
    </row>
    <row r="25" spans="1:4" x14ac:dyDescent="0.25">
      <c r="A25" s="1" t="s">
        <v>34</v>
      </c>
      <c r="B25" s="1">
        <v>0.76</v>
      </c>
      <c r="C25" s="1">
        <v>0.67999999999999994</v>
      </c>
      <c r="D25" s="1">
        <v>1.44</v>
      </c>
    </row>
    <row r="26" spans="1:4" x14ac:dyDescent="0.25">
      <c r="A26" s="1" t="s">
        <v>29</v>
      </c>
      <c r="B26" s="1">
        <v>0.62</v>
      </c>
      <c r="C26" s="1">
        <v>0.80999999999999994</v>
      </c>
      <c r="D26" s="1">
        <v>1.43</v>
      </c>
    </row>
    <row r="27" spans="1:4" x14ac:dyDescent="0.25">
      <c r="A27" s="2" t="s">
        <v>97</v>
      </c>
      <c r="B27" s="34">
        <v>0.8349861932182141</v>
      </c>
      <c r="C27" s="34">
        <v>0.48133692675509498</v>
      </c>
      <c r="D27" s="34">
        <v>1.3163231199733092</v>
      </c>
    </row>
    <row r="28" spans="1:4" x14ac:dyDescent="0.25">
      <c r="A28" s="1" t="s">
        <v>31</v>
      </c>
      <c r="B28" s="1">
        <v>0.67999999999999994</v>
      </c>
      <c r="C28" s="1">
        <v>0.59000000000000008</v>
      </c>
      <c r="D28" s="1">
        <v>1.27</v>
      </c>
    </row>
    <row r="29" spans="1:4" x14ac:dyDescent="0.25">
      <c r="A29" s="1" t="s">
        <v>36</v>
      </c>
      <c r="B29" s="1">
        <v>0.58000000000000007</v>
      </c>
      <c r="C29" s="1">
        <v>0.54</v>
      </c>
      <c r="D29" s="1">
        <v>1.1200000000000001</v>
      </c>
    </row>
    <row r="30" spans="1:4" x14ac:dyDescent="0.25">
      <c r="A30" s="1" t="s">
        <v>32</v>
      </c>
      <c r="B30" s="1">
        <v>0.21000000000000002</v>
      </c>
      <c r="C30" s="1">
        <v>0.85000000000000009</v>
      </c>
      <c r="D30" s="1">
        <v>1.06</v>
      </c>
    </row>
    <row r="31" spans="1:4" x14ac:dyDescent="0.25">
      <c r="A31" s="1" t="s">
        <v>37</v>
      </c>
      <c r="B31" s="1">
        <v>0.54</v>
      </c>
      <c r="C31" s="1">
        <v>0.47</v>
      </c>
      <c r="D31" s="1">
        <v>1.01</v>
      </c>
    </row>
    <row r="32" spans="1:4" x14ac:dyDescent="0.25">
      <c r="A32" s="1" t="s">
        <v>44</v>
      </c>
      <c r="B32" s="1">
        <v>0.41000000000000003</v>
      </c>
      <c r="C32" s="1">
        <v>0.53999999999999992</v>
      </c>
      <c r="D32" s="1">
        <v>0.95</v>
      </c>
    </row>
    <row r="33" spans="1:7" x14ac:dyDescent="0.25">
      <c r="A33" s="1" t="s">
        <v>35</v>
      </c>
      <c r="B33" s="1">
        <v>0.35</v>
      </c>
      <c r="C33" s="1">
        <v>0.54</v>
      </c>
      <c r="D33" s="1">
        <v>0.89</v>
      </c>
    </row>
    <row r="34" spans="1:7" x14ac:dyDescent="0.25">
      <c r="A34" s="1" t="s">
        <v>26</v>
      </c>
      <c r="B34" s="1">
        <v>0.27</v>
      </c>
      <c r="C34" s="1">
        <v>0.54</v>
      </c>
      <c r="D34" s="1">
        <v>0.81</v>
      </c>
    </row>
    <row r="35" spans="1:7" x14ac:dyDescent="0.25">
      <c r="A35" s="1" t="s">
        <v>38</v>
      </c>
      <c r="B35" s="1">
        <v>0.48000000000000004</v>
      </c>
      <c r="C35" s="1">
        <v>0.22999999999999993</v>
      </c>
      <c r="D35" s="1">
        <v>0.71</v>
      </c>
    </row>
    <row r="36" spans="1:7" x14ac:dyDescent="0.25">
      <c r="A36" s="1" t="s">
        <v>0</v>
      </c>
      <c r="B36" s="1">
        <v>0.24000000000000002</v>
      </c>
      <c r="C36" s="1">
        <v>0.41000000000000003</v>
      </c>
      <c r="D36" s="1">
        <v>0.65</v>
      </c>
    </row>
    <row r="37" spans="1:7" x14ac:dyDescent="0.25">
      <c r="A37" s="1" t="s">
        <v>42</v>
      </c>
      <c r="B37" s="1">
        <v>0.18000000000000002</v>
      </c>
      <c r="C37" s="1">
        <v>0.29999999999999993</v>
      </c>
      <c r="D37" s="1">
        <v>0.48</v>
      </c>
    </row>
    <row r="38" spans="1:7" x14ac:dyDescent="0.25">
      <c r="B38" s="38"/>
      <c r="C38" s="38"/>
      <c r="D38" s="38"/>
    </row>
    <row r="39" spans="1:7" x14ac:dyDescent="0.25">
      <c r="A39" t="s">
        <v>99</v>
      </c>
    </row>
    <row r="40" spans="1:7" x14ac:dyDescent="0.25">
      <c r="A40" s="65" t="s">
        <v>114</v>
      </c>
      <c r="B40" s="65"/>
      <c r="C40" s="65"/>
      <c r="D40" s="65"/>
    </row>
    <row r="41" spans="1:7" x14ac:dyDescent="0.25">
      <c r="A41" s="65" t="s">
        <v>51</v>
      </c>
      <c r="B41" s="65"/>
      <c r="C41" s="65"/>
      <c r="D41" s="65"/>
      <c r="E41" s="65"/>
      <c r="F41" s="65"/>
      <c r="G41" s="65"/>
    </row>
  </sheetData>
  <mergeCells count="3">
    <mergeCell ref="A40:D40"/>
    <mergeCell ref="A41:G41"/>
    <mergeCell ref="A1:D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9CD4D7-05DC-461F-AA1A-5936BEEF9BE4}">
  <dimension ref="A1:O18"/>
  <sheetViews>
    <sheetView tabSelected="1" workbookViewId="0">
      <selection activeCell="G21" sqref="G21"/>
    </sheetView>
  </sheetViews>
  <sheetFormatPr defaultRowHeight="15" x14ac:dyDescent="0.25"/>
  <cols>
    <col min="2" max="2" width="17" customWidth="1"/>
    <col min="3" max="3" width="18.28515625" customWidth="1"/>
    <col min="4" max="4" width="11.28515625" customWidth="1"/>
    <col min="5" max="5" width="13" customWidth="1"/>
    <col min="6" max="6" width="15.28515625" customWidth="1"/>
    <col min="7" max="7" width="11.5703125" customWidth="1"/>
    <col min="8" max="8" width="13" customWidth="1"/>
    <col min="9" max="9" width="13.28515625" customWidth="1"/>
  </cols>
  <sheetData>
    <row r="1" spans="1:15" x14ac:dyDescent="0.25">
      <c r="A1" s="47" t="s">
        <v>128</v>
      </c>
    </row>
    <row r="3" spans="1:15" ht="60" x14ac:dyDescent="0.25">
      <c r="A3" s="40"/>
      <c r="B3" s="46" t="s">
        <v>101</v>
      </c>
      <c r="C3" s="46" t="s">
        <v>102</v>
      </c>
      <c r="D3" s="46" t="s">
        <v>103</v>
      </c>
      <c r="E3" s="46" t="s">
        <v>104</v>
      </c>
      <c r="F3" s="46" t="s">
        <v>105</v>
      </c>
      <c r="G3" s="40" t="s">
        <v>106</v>
      </c>
      <c r="H3" s="40" t="s">
        <v>107</v>
      </c>
      <c r="I3" s="40" t="s">
        <v>73</v>
      </c>
      <c r="J3" s="40" t="s">
        <v>108</v>
      </c>
    </row>
    <row r="4" spans="1:15" x14ac:dyDescent="0.25">
      <c r="A4" s="41" t="s">
        <v>82</v>
      </c>
      <c r="B4" s="3">
        <v>42.4</v>
      </c>
      <c r="C4" s="3">
        <v>9.3000000000000007</v>
      </c>
      <c r="D4" s="3">
        <f>E4-B4-C4</f>
        <v>106.22959999999999</v>
      </c>
      <c r="E4" s="3">
        <v>157.92959999999999</v>
      </c>
      <c r="F4" s="42">
        <v>7.6548174142326737E-3</v>
      </c>
      <c r="G4" s="3">
        <v>20.631399999999999</v>
      </c>
      <c r="H4" s="43">
        <f>B4/E4</f>
        <v>0.26847405426215226</v>
      </c>
      <c r="I4" s="43">
        <f>C4/E4</f>
        <v>5.8886997750896612E-2</v>
      </c>
      <c r="J4" s="43">
        <f>D4/E4</f>
        <v>0.67263894798695112</v>
      </c>
    </row>
    <row r="5" spans="1:15" x14ac:dyDescent="0.25">
      <c r="A5" s="41" t="s">
        <v>83</v>
      </c>
      <c r="B5" s="3">
        <v>37.9</v>
      </c>
      <c r="C5" s="3">
        <v>13.9</v>
      </c>
      <c r="D5" s="3">
        <f t="shared" ref="D5:D8" si="0">E5-B5-C5</f>
        <v>75.155000000000001</v>
      </c>
      <c r="E5" s="3">
        <v>126.955</v>
      </c>
      <c r="F5" s="42">
        <v>5.837575122195706E-3</v>
      </c>
      <c r="G5" s="3">
        <v>21.747900000000001</v>
      </c>
      <c r="H5" s="43">
        <f t="shared" ref="H5:H9" si="1">B5/E5</f>
        <v>0.29853097554251506</v>
      </c>
      <c r="I5" s="43">
        <f t="shared" ref="I5:I8" si="2">C5/E5</f>
        <v>0.10948761372139736</v>
      </c>
      <c r="J5" s="43">
        <f t="shared" ref="J5:J9" si="3">D5/E5</f>
        <v>0.59198141073608757</v>
      </c>
    </row>
    <row r="6" spans="1:15" x14ac:dyDescent="0.25">
      <c r="A6" s="41" t="s">
        <v>84</v>
      </c>
      <c r="B6" s="3">
        <v>39.4</v>
      </c>
      <c r="C6" s="3">
        <v>16.899999999999999</v>
      </c>
      <c r="D6" s="3">
        <f t="shared" si="0"/>
        <v>100.10439999999997</v>
      </c>
      <c r="E6" s="3">
        <v>156.40439999999998</v>
      </c>
      <c r="F6" s="42">
        <v>6.5623489527389901E-3</v>
      </c>
      <c r="G6" s="3">
        <v>23.833600000000001</v>
      </c>
      <c r="H6" s="43">
        <f t="shared" si="1"/>
        <v>0.25191107155553172</v>
      </c>
      <c r="I6" s="43">
        <f t="shared" si="2"/>
        <v>0.10805322612407324</v>
      </c>
      <c r="J6" s="43">
        <f t="shared" si="3"/>
        <v>0.64003570232039497</v>
      </c>
    </row>
    <row r="7" spans="1:15" x14ac:dyDescent="0.25">
      <c r="A7" s="41" t="s">
        <v>85</v>
      </c>
      <c r="B7" s="3">
        <v>40.200000000000003</v>
      </c>
      <c r="C7" s="3">
        <v>26.9</v>
      </c>
      <c r="D7" s="3">
        <f t="shared" si="0"/>
        <v>137.55819999999997</v>
      </c>
      <c r="E7" s="3">
        <v>204.65819999999999</v>
      </c>
      <c r="F7" s="42">
        <v>7.927050047060737E-3</v>
      </c>
      <c r="G7" s="3">
        <v>25.817699999999999</v>
      </c>
      <c r="H7" s="43">
        <f t="shared" si="1"/>
        <v>0.19642506383814576</v>
      </c>
      <c r="I7" s="43">
        <f t="shared" si="2"/>
        <v>0.13143866212055025</v>
      </c>
      <c r="J7" s="43">
        <f t="shared" si="3"/>
        <v>0.67213627404130383</v>
      </c>
    </row>
    <row r="8" spans="1:15" x14ac:dyDescent="0.25">
      <c r="A8" s="41" t="s">
        <v>86</v>
      </c>
      <c r="B8" s="3">
        <v>40.6</v>
      </c>
      <c r="C8" s="3">
        <v>39.1</v>
      </c>
      <c r="D8" s="3">
        <f t="shared" si="0"/>
        <v>126.51100000000002</v>
      </c>
      <c r="E8" s="3">
        <v>206.21100000000001</v>
      </c>
      <c r="F8" s="42">
        <v>7.4357698423859553E-3</v>
      </c>
      <c r="G8" s="3">
        <v>27.732299999999999</v>
      </c>
      <c r="H8" s="43">
        <f t="shared" si="1"/>
        <v>0.19688571414715994</v>
      </c>
      <c r="I8" s="43">
        <f t="shared" si="2"/>
        <v>0.18961161140773286</v>
      </c>
      <c r="J8" s="43">
        <f t="shared" si="3"/>
        <v>0.61350267444510731</v>
      </c>
    </row>
    <row r="9" spans="1:15" x14ac:dyDescent="0.25">
      <c r="A9" s="41" t="s">
        <v>91</v>
      </c>
      <c r="B9" s="3">
        <v>42.7</v>
      </c>
      <c r="C9" s="3">
        <v>42.5</v>
      </c>
      <c r="D9" s="3">
        <f>E9-B9-C9</f>
        <v>123.53730000000002</v>
      </c>
      <c r="E9" s="3">
        <v>208.7373</v>
      </c>
      <c r="F9" s="42">
        <f>(E9/(G9*1000))</f>
        <v>7.600120152921901E-3</v>
      </c>
      <c r="G9" s="3">
        <v>27.465</v>
      </c>
      <c r="H9" s="43">
        <f t="shared" si="1"/>
        <v>0.20456334349443056</v>
      </c>
      <c r="I9" s="43">
        <f>C9/E9</f>
        <v>0.20360520137033486</v>
      </c>
      <c r="J9" s="43">
        <f t="shared" si="3"/>
        <v>0.59183145513523461</v>
      </c>
    </row>
    <row r="10" spans="1:15" x14ac:dyDescent="0.25">
      <c r="A10" s="41">
        <v>2021</v>
      </c>
      <c r="B10" s="3">
        <v>46.3</v>
      </c>
      <c r="C10" s="3">
        <v>46.3</v>
      </c>
      <c r="D10" s="3">
        <f>E10-B10-C10</f>
        <v>144</v>
      </c>
      <c r="E10" s="3">
        <v>236.6</v>
      </c>
      <c r="F10" s="42">
        <f>(E10/(G10*1000))</f>
        <v>7.5242726165451312E-3</v>
      </c>
      <c r="G10" s="3">
        <v>31.444900000000001</v>
      </c>
      <c r="H10" s="43">
        <f>B10/E10</f>
        <v>0.19568892645815722</v>
      </c>
      <c r="I10" s="43">
        <f>C10/E10</f>
        <v>0.19568892645815722</v>
      </c>
      <c r="J10" s="43">
        <f>D10/E10</f>
        <v>0.60862214708368556</v>
      </c>
    </row>
    <row r="11" spans="1:15" x14ac:dyDescent="0.25">
      <c r="A11" s="41">
        <v>2022</v>
      </c>
      <c r="B11" s="3">
        <v>52.3</v>
      </c>
      <c r="C11" s="3">
        <v>52.3</v>
      </c>
      <c r="D11" s="3">
        <v>172.17429999999996</v>
      </c>
      <c r="E11" s="3">
        <v>276.77429999999998</v>
      </c>
      <c r="F11" s="42">
        <v>7.6496293675756043E-3</v>
      </c>
      <c r="G11" s="3">
        <v>36.181400000000004</v>
      </c>
      <c r="H11" s="43">
        <v>0.18896263128476887</v>
      </c>
      <c r="I11" s="43">
        <v>0.18896263128476887</v>
      </c>
      <c r="J11" s="43">
        <v>0.62207473743046215</v>
      </c>
    </row>
    <row r="12" spans="1:15" x14ac:dyDescent="0.25">
      <c r="A12" t="s">
        <v>109</v>
      </c>
      <c r="O12" s="44"/>
    </row>
    <row r="13" spans="1:15" x14ac:dyDescent="0.25">
      <c r="A13" s="39"/>
      <c r="O13" s="44"/>
    </row>
    <row r="14" spans="1:15" x14ac:dyDescent="0.25">
      <c r="A14" t="s">
        <v>126</v>
      </c>
    </row>
    <row r="15" spans="1:15" x14ac:dyDescent="0.25">
      <c r="A15" s="71"/>
      <c r="B15" s="71" t="s">
        <v>127</v>
      </c>
      <c r="C15" s="71"/>
      <c r="D15" s="71"/>
      <c r="E15" s="71"/>
      <c r="F15" s="71"/>
    </row>
    <row r="16" spans="1:15" x14ac:dyDescent="0.25">
      <c r="A16" s="71"/>
      <c r="B16" t="s">
        <v>129</v>
      </c>
      <c r="C16" s="71"/>
      <c r="D16" s="71"/>
      <c r="E16" s="71"/>
      <c r="F16" s="71"/>
    </row>
    <row r="17" spans="1:6" x14ac:dyDescent="0.25">
      <c r="A17" s="60" t="s">
        <v>75</v>
      </c>
      <c r="B17" s="60"/>
      <c r="C17" s="60"/>
      <c r="D17" s="60"/>
      <c r="E17" s="60"/>
      <c r="F17" s="60"/>
    </row>
    <row r="18" spans="1:6" x14ac:dyDescent="0.25">
      <c r="A18" s="45"/>
    </row>
  </sheetData>
  <mergeCells count="1">
    <mergeCell ref="A17:F1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Töölehed</vt:lpstr>
      </vt:variant>
      <vt:variant>
        <vt:i4>7</vt:i4>
      </vt:variant>
    </vt:vector>
  </HeadingPairs>
  <TitlesOfParts>
    <vt:vector size="7" baseType="lpstr">
      <vt:lpstr>1.1.</vt:lpstr>
      <vt:lpstr>1.2</vt:lpstr>
      <vt:lpstr>1.3.</vt:lpstr>
      <vt:lpstr>1.4.</vt:lpstr>
      <vt:lpstr>1.5.</vt:lpstr>
      <vt:lpstr>1.6.</vt:lpstr>
      <vt:lpstr>1.7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Loone Vilumaa</dc:creator>
  <cp:lastModifiedBy>Kadri Raudvere</cp:lastModifiedBy>
  <dcterms:created xsi:type="dcterms:W3CDTF">2015-06-05T18:17:20Z</dcterms:created>
  <dcterms:modified xsi:type="dcterms:W3CDTF">2023-07-31T12:39:48Z</dcterms:modified>
</cp:coreProperties>
</file>