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SAO\Koduleht\Uuendamine_27.02.2024\"/>
    </mc:Choice>
  </mc:AlternateContent>
  <xr:revisionPtr revIDLastSave="0" documentId="13_ncr:1_{39E7C156-452C-4109-A617-CBC0374E18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1." sheetId="9" r:id="rId1"/>
    <sheet name="1.2" sheetId="8" r:id="rId2"/>
    <sheet name="1.3." sheetId="6" r:id="rId3"/>
    <sheet name="1.4." sheetId="10" r:id="rId4"/>
    <sheet name="1.5." sheetId="11" r:id="rId5"/>
    <sheet name="1.6." sheetId="12" r:id="rId6"/>
    <sheet name="1.7" sheetId="13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6" l="1"/>
  <c r="Q6" i="6"/>
  <c r="S8" i="8"/>
  <c r="R5" i="8" s="1"/>
  <c r="F11" i="13"/>
  <c r="I10" i="13"/>
  <c r="H10" i="13"/>
  <c r="F10" i="13"/>
  <c r="D10" i="13"/>
  <c r="J10" i="13" s="1"/>
  <c r="I9" i="13"/>
  <c r="H9" i="13"/>
  <c r="F9" i="13"/>
  <c r="D9" i="13"/>
  <c r="J9" i="13" s="1"/>
  <c r="I8" i="13"/>
  <c r="H8" i="13"/>
  <c r="D8" i="13"/>
  <c r="J8" i="13" s="1"/>
  <c r="J7" i="13"/>
  <c r="I7" i="13"/>
  <c r="H7" i="13"/>
  <c r="D7" i="13"/>
  <c r="I6" i="13"/>
  <c r="H6" i="13"/>
  <c r="D6" i="13"/>
  <c r="J6" i="13" s="1"/>
  <c r="J5" i="13"/>
  <c r="I5" i="13"/>
  <c r="H5" i="13"/>
  <c r="D5" i="13"/>
  <c r="I4" i="13"/>
  <c r="H4" i="13"/>
  <c r="D4" i="13"/>
  <c r="J4" i="13" s="1"/>
  <c r="P6" i="6"/>
  <c r="P5" i="6"/>
  <c r="R4" i="8" l="1"/>
  <c r="R8" i="8"/>
  <c r="R7" i="8"/>
  <c r="R6" i="8"/>
  <c r="Q8" i="8"/>
  <c r="P7" i="8" s="1"/>
  <c r="O6" i="6"/>
  <c r="O5" i="6"/>
  <c r="O8" i="8"/>
  <c r="N6" i="8" s="1"/>
  <c r="M8" i="8"/>
  <c r="L6" i="8" s="1"/>
  <c r="F8" i="8"/>
  <c r="E8" i="8"/>
  <c r="D7" i="8" s="1"/>
  <c r="C8" i="8"/>
  <c r="B7" i="8" s="1"/>
  <c r="K7" i="8"/>
  <c r="K8" i="8" s="1"/>
  <c r="I7" i="8"/>
  <c r="H7" i="8" s="1"/>
  <c r="H6" i="8"/>
  <c r="L5" i="8"/>
  <c r="H5" i="8"/>
  <c r="K4" i="8"/>
  <c r="H4" i="8"/>
  <c r="D4" i="8"/>
  <c r="B4" i="8"/>
  <c r="N5" i="8" l="1"/>
  <c r="B6" i="8"/>
  <c r="D6" i="8"/>
  <c r="B5" i="8"/>
  <c r="D5" i="8"/>
  <c r="P4" i="8"/>
  <c r="P5" i="8"/>
  <c r="P6" i="8"/>
  <c r="L4" i="8"/>
  <c r="L7" i="8"/>
  <c r="N4" i="8"/>
  <c r="H8" i="8"/>
  <c r="N7" i="8"/>
  <c r="J7" i="8"/>
  <c r="J5" i="8"/>
  <c r="J6" i="8"/>
  <c r="J4" i="8"/>
  <c r="B8" i="8" l="1"/>
  <c r="D8" i="8"/>
  <c r="P8" i="8"/>
  <c r="J8" i="8"/>
  <c r="N8" i="8"/>
  <c r="L8" i="8"/>
  <c r="N6" i="6"/>
  <c r="N5" i="6"/>
  <c r="M6" i="6" l="1"/>
  <c r="L6" i="6"/>
  <c r="K6" i="6"/>
  <c r="J6" i="6"/>
  <c r="I6" i="6"/>
  <c r="H6" i="6"/>
  <c r="G6" i="6"/>
  <c r="F6" i="6"/>
  <c r="E6" i="6"/>
  <c r="D6" i="6"/>
  <c r="C6" i="6"/>
  <c r="B6" i="6"/>
  <c r="M5" i="6"/>
  <c r="L5" i="6"/>
  <c r="K5" i="6"/>
  <c r="J5" i="6"/>
  <c r="I5" i="6"/>
  <c r="H5" i="6"/>
  <c r="G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<sst xmlns="http://schemas.openxmlformats.org/spreadsheetml/2006/main" count="226" uniqueCount="102">
  <si>
    <t>Malta</t>
  </si>
  <si>
    <t>Austria</t>
  </si>
  <si>
    <t>Portugal</t>
  </si>
  <si>
    <t>mln EUR</t>
  </si>
  <si>
    <t xml:space="preserve">% of GDP </t>
  </si>
  <si>
    <t>R&amp;D funder</t>
  </si>
  <si>
    <t>% of GDP</t>
  </si>
  <si>
    <t>R&amp;D expenditure</t>
  </si>
  <si>
    <t>PUBLIC SECTOR</t>
  </si>
  <si>
    <t>Public sector -&gt; Public sector</t>
  </si>
  <si>
    <t>Public sector</t>
  </si>
  <si>
    <t>PRIVATE SECTOR</t>
  </si>
  <si>
    <t>Private sector</t>
  </si>
  <si>
    <t>FOREIGN FUNDS</t>
  </si>
  <si>
    <t>Private sector -&gt; Public sector</t>
  </si>
  <si>
    <t>Total</t>
  </si>
  <si>
    <t>Private sector -&gt; Private sector</t>
  </si>
  <si>
    <t>Foreign funds-&gt; Public sector</t>
  </si>
  <si>
    <t>Foreign funds -&gt; Private sector</t>
  </si>
  <si>
    <t>Sources: Statistcs Estonia, tables TD024, TD025, TD050, TD052, TD078, calculations by Estonian Research Council.</t>
  </si>
  <si>
    <t>Belgium</t>
  </si>
  <si>
    <t>Bulgaria</t>
  </si>
  <si>
    <t>Estonia</t>
  </si>
  <si>
    <t>EU-13</t>
  </si>
  <si>
    <t>Spain</t>
  </si>
  <si>
    <t>Netherlands</t>
  </si>
  <si>
    <t>Croatia</t>
  </si>
  <si>
    <t>Ireland</t>
  </si>
  <si>
    <t>Italy</t>
  </si>
  <si>
    <t>Greece</t>
  </si>
  <si>
    <t>Cyprus</t>
  </si>
  <si>
    <t>Lithuania</t>
  </si>
  <si>
    <t>Luxembourg</t>
  </si>
  <si>
    <t>Latvia</t>
  </si>
  <si>
    <t>Poland</t>
  </si>
  <si>
    <t>France</t>
  </si>
  <si>
    <t>Sweden</t>
  </si>
  <si>
    <t>Romania</t>
  </si>
  <si>
    <t>Germany</t>
  </si>
  <si>
    <t>Slovakia</t>
  </si>
  <si>
    <t>Slovenia</t>
  </si>
  <si>
    <t>Finland</t>
  </si>
  <si>
    <t>Denmark</t>
  </si>
  <si>
    <t>Czechia</t>
  </si>
  <si>
    <t>Hungary</t>
  </si>
  <si>
    <t>Research grants</t>
  </si>
  <si>
    <t>Baseline funding</t>
  </si>
  <si>
    <t>%</t>
  </si>
  <si>
    <t>Sources: Estonian Research Council, Ministry of Education and Research.</t>
  </si>
  <si>
    <t>National research grants (mln EUR)</t>
  </si>
  <si>
    <t>Baseline funding (mln EUR)</t>
  </si>
  <si>
    <t>National research grants (%)</t>
  </si>
  <si>
    <t>Baseline funding (%)</t>
  </si>
  <si>
    <t>Contact: Kadri Raudvere, Kadri.Raudvere@etag.ee</t>
  </si>
  <si>
    <t>million EUR</t>
  </si>
  <si>
    <t>Public sector -&gt; Private sector</t>
  </si>
  <si>
    <t>2013</t>
  </si>
  <si>
    <t>2014</t>
  </si>
  <si>
    <t>2015</t>
  </si>
  <si>
    <t>2016</t>
  </si>
  <si>
    <t>2017</t>
  </si>
  <si>
    <t>2018</t>
  </si>
  <si>
    <t>2019</t>
  </si>
  <si>
    <t>EU-27</t>
  </si>
  <si>
    <t>2020</t>
  </si>
  <si>
    <t>EU-14</t>
  </si>
  <si>
    <t>Research grants managed by ETAG (million EUR)</t>
  </si>
  <si>
    <t>Baseline funding (million EUR)</t>
  </si>
  <si>
    <t>Others (million EUR)</t>
  </si>
  <si>
    <t>Public sector (million EUR)</t>
  </si>
  <si>
    <t>Public sector expenditures (percentage of GDP)</t>
  </si>
  <si>
    <t>GDP (million EUR)</t>
  </si>
  <si>
    <t>Research grants managed by ETAG (%)</t>
  </si>
  <si>
    <t>Others (%)</t>
  </si>
  <si>
    <t>* Other expenses are the remaining public sector R&amp;D expenditures apart from research grants managed by Estonian Research Council and baseline funding (including other ministries).</t>
  </si>
  <si>
    <t>Source: Ministry of Education and Research (state budget)</t>
  </si>
  <si>
    <t>Other Funds</t>
  </si>
  <si>
    <t>External Resources</t>
  </si>
  <si>
    <t>Ministry of Education and Research.</t>
  </si>
  <si>
    <t>1.7. Public sector R&amp;D expenditure (million EUR, % of GDP) and the shares of research grants and baseline funding in it in in 2015-2022</t>
  </si>
  <si>
    <t>Data last updated: 31.07.2023</t>
  </si>
  <si>
    <t>Sources: Statistcs Estonia, tables TD051 and TD052 (last updated 31.05.2023), calculations by Estonian Research Council.</t>
  </si>
  <si>
    <t xml:space="preserve">1.1. Flows of funding and incurred expenditures on R&amp;D between sectors in Estonia in 2022 (million EUR &amp; percentage of GDP) </t>
  </si>
  <si>
    <t>Data last updated: 01.12.2023.</t>
  </si>
  <si>
    <t>2021</t>
  </si>
  <si>
    <t>2022</t>
  </si>
  <si>
    <t>Source: Eurostat (GERD by sector of performance, RD_E_GERDTOT)</t>
  </si>
  <si>
    <t>Data last updated: 08.12.2023</t>
  </si>
  <si>
    <t>1.4. Intramural R&amp;D expenditure on R&amp;D as a percentage of GDP, 2013-2022</t>
  </si>
  <si>
    <t>..</t>
  </si>
  <si>
    <t>1.5. Intramural R&amp;D expenditure financed by government (%), 2013-2021</t>
  </si>
  <si>
    <t>.. no data available (for aggregated values latest available data was used)</t>
  </si>
  <si>
    <t>Source: Eurostat (GERD by source of funds, RD_E_FUNDGERD)</t>
  </si>
  <si>
    <t>1.6. Public sector and private sector R&amp;D expenditures as a percentage of GDP in 2022 in European Union</t>
  </si>
  <si>
    <t>1.2. The budget of the research, development and innovation programme of the Ministry of Education and Research (million EUR) in 2016-2024</t>
  </si>
  <si>
    <t>Data last updated: 05.01.2024</t>
  </si>
  <si>
    <t>Contact: Kadri Raudvere</t>
  </si>
  <si>
    <t>Kadri.Raudvere@etag.ee</t>
  </si>
  <si>
    <t>1.3. Proportions between baseline funding and national research grants 2009-2024</t>
  </si>
  <si>
    <t xml:space="preserve">Contact: Maarja Sillaste
</t>
  </si>
  <si>
    <t>maarja.sillaste@etag.ee</t>
  </si>
  <si>
    <t>Data last updated: 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</si>
</sst>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%"/>
    <numFmt numFmtId="167" formatCode="#,##0.##########"/>
    <numFmt numFmtId="168" formatCode="#,##0.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sz val="9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E0D7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8" fillId="0" borderId="0" xfId="0" applyFont="1"/>
    <xf numFmtId="9" fontId="0" fillId="0" borderId="1" xfId="1" applyFont="1" applyBorder="1"/>
    <xf numFmtId="0" fontId="8" fillId="2" borderId="1" xfId="0" applyFont="1" applyFill="1" applyBorder="1"/>
    <xf numFmtId="0" fontId="8" fillId="0" borderId="1" xfId="0" applyFont="1" applyBorder="1"/>
    <xf numFmtId="9" fontId="8" fillId="0" borderId="1" xfId="0" applyNumberFormat="1" applyFont="1" applyBorder="1"/>
    <xf numFmtId="164" fontId="8" fillId="0" borderId="1" xfId="0" applyNumberFormat="1" applyFont="1" applyBorder="1"/>
    <xf numFmtId="9" fontId="8" fillId="0" borderId="1" xfId="1" applyFont="1" applyBorder="1"/>
    <xf numFmtId="0" fontId="8" fillId="0" borderId="0" xfId="0" applyFont="1" applyAlignment="1">
      <alignment vertical="center"/>
    </xf>
    <xf numFmtId="165" fontId="0" fillId="0" borderId="1" xfId="0" applyNumberFormat="1" applyBorder="1"/>
    <xf numFmtId="9" fontId="0" fillId="0" borderId="1" xfId="1" applyFont="1" applyFill="1" applyBorder="1"/>
    <xf numFmtId="10" fontId="6" fillId="0" borderId="1" xfId="0" applyNumberFormat="1" applyFont="1" applyBorder="1"/>
    <xf numFmtId="0" fontId="6" fillId="0" borderId="1" xfId="0" applyFont="1" applyBorder="1"/>
    <xf numFmtId="10" fontId="6" fillId="0" borderId="1" xfId="1" applyNumberFormat="1" applyFont="1" applyBorder="1"/>
    <xf numFmtId="0" fontId="6" fillId="0" borderId="0" xfId="0" applyFont="1"/>
    <xf numFmtId="164" fontId="6" fillId="0" borderId="1" xfId="0" applyNumberFormat="1" applyFont="1" applyBorder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0" fontId="8" fillId="0" borderId="1" xfId="0" applyNumberFormat="1" applyFont="1" applyBorder="1"/>
    <xf numFmtId="10" fontId="12" fillId="0" borderId="1" xfId="0" applyNumberFormat="1" applyFont="1" applyBorder="1"/>
    <xf numFmtId="0" fontId="4" fillId="0" borderId="1" xfId="0" applyFont="1" applyBorder="1"/>
    <xf numFmtId="1" fontId="8" fillId="0" borderId="1" xfId="0" applyNumberFormat="1" applyFont="1" applyBorder="1"/>
    <xf numFmtId="2" fontId="0" fillId="0" borderId="1" xfId="0" applyNumberFormat="1" applyBorder="1"/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0" fontId="0" fillId="0" borderId="1" xfId="1" applyNumberFormat="1" applyFont="1" applyBorder="1"/>
    <xf numFmtId="166" fontId="0" fillId="0" borderId="1" xfId="1" applyNumberFormat="1" applyFont="1" applyBorder="1"/>
    <xf numFmtId="10" fontId="0" fillId="0" borderId="0" xfId="1" applyNumberFormat="1" applyFont="1"/>
    <xf numFmtId="0" fontId="13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4" fillId="0" borderId="0" xfId="0" applyFont="1"/>
    <xf numFmtId="164" fontId="12" fillId="0" borderId="1" xfId="0" applyNumberFormat="1" applyFont="1" applyBorder="1"/>
    <xf numFmtId="1" fontId="8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10" fillId="0" borderId="0" xfId="0" applyFont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10" fontId="8" fillId="4" borderId="1" xfId="1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167" fontId="16" fillId="0" borderId="1" xfId="0" applyNumberFormat="1" applyFont="1" applyBorder="1" applyAlignment="1">
      <alignment horizontal="right" vertical="center" shrinkToFit="1"/>
    </xf>
    <xf numFmtId="3" fontId="17" fillId="0" borderId="1" xfId="0" applyNumberFormat="1" applyFont="1" applyBorder="1" applyAlignment="1">
      <alignment horizontal="left" vertical="center" shrinkToFit="1"/>
    </xf>
    <xf numFmtId="167" fontId="18" fillId="4" borderId="1" xfId="0" applyNumberFormat="1" applyFont="1" applyFill="1" applyBorder="1" applyAlignment="1">
      <alignment horizontal="right" vertical="center" shrinkToFit="1"/>
    </xf>
    <xf numFmtId="168" fontId="18" fillId="4" borderId="1" xfId="0" applyNumberFormat="1" applyFont="1" applyFill="1" applyBorder="1" applyAlignment="1">
      <alignment horizontal="right" vertical="center" shrinkToFit="1"/>
    </xf>
    <xf numFmtId="0" fontId="12" fillId="4" borderId="1" xfId="0" applyFont="1" applyFill="1" applyBorder="1"/>
    <xf numFmtId="0" fontId="13" fillId="0" borderId="1" xfId="0" applyFont="1" applyBorder="1"/>
    <xf numFmtId="0" fontId="1" fillId="0" borderId="0" xfId="0" applyFont="1"/>
    <xf numFmtId="9" fontId="1" fillId="0" borderId="1" xfId="1" applyFont="1" applyBorder="1"/>
    <xf numFmtId="164" fontId="1" fillId="0" borderId="1" xfId="0" applyNumberFormat="1" applyFont="1" applyBorder="1"/>
    <xf numFmtId="0" fontId="8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0" xfId="0" applyFill="1"/>
    <xf numFmtId="165" fontId="0" fillId="0" borderId="1" xfId="0" applyNumberFormat="1" applyFill="1" applyBorder="1"/>
  </cellXfs>
  <cellStyles count="3">
    <cellStyle name="Normaallaad" xfId="0" builtinId="0"/>
    <cellStyle name="Normaallaad 3" xfId="2" xr:uid="{AA16FF9D-43D7-400C-B9D0-5E39F5C93F8C}"/>
    <cellStyle name="Protsent" xfId="1" builtinId="5"/>
  </cellStyles>
  <dxfs count="0"/>
  <tableStyles count="0" defaultTableStyle="TableStyleMedium2" defaultPivotStyle="PivotStyleLight16"/>
  <colors>
    <mruColors>
      <color rgb="FFE0D7F0"/>
      <color rgb="FF959494"/>
      <color rgb="FFAA96D7"/>
      <color rgb="FF8560C5"/>
      <color rgb="FFC8B4E4"/>
      <color rgb="FF9474CC"/>
      <color rgb="FF663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'[1]joonis 1.2'!$B$4</c:f>
              <c:strCache>
                <c:ptCount val="1"/>
                <c:pt idx="0">
                  <c:v>Research grants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C5E3D04-5765-4024-9319-A758887A8CF1}" type="CELLRANGE">
                      <a:rPr lang="en-US" sz="800" i="1"/>
                      <a:pPr/>
                      <a:t>[LAHTRIVAHEMIK]</a:t>
                    </a:fld>
                    <a:endParaRPr lang="en-US" i="1" baseline="0"/>
                  </a:p>
                  <a:p>
                    <a:fld id="{2E05199F-4064-4DBF-A225-48DC6F427B17}" type="VALUE">
                      <a:rPr lang="en-US" sz="1000" b="1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037-4D81-A0CA-B2281A2CF09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AF54A5-25B7-4760-B7DC-BF29B63B190F}" type="CELLRANGE">
                      <a:rPr lang="en-US" sz="800" i="1"/>
                      <a:pPr/>
                      <a:t>[LAHTRIVAHEMIK]</a:t>
                    </a:fld>
                    <a:endParaRPr lang="en-US" sz="800" i="1" baseline="0"/>
                  </a:p>
                  <a:p>
                    <a:fld id="{C3ACE9C6-0E1E-4298-A525-B180412C47B4}" type="VALUE">
                      <a:rPr lang="en-US" sz="1000" b="1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037-4D81-A0CA-B2281A2CF09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881305D-6498-458D-BFE8-DDBE315541AC}" type="CELLRANGE">
                      <a:rPr lang="en-US" sz="800" i="1"/>
                      <a:pPr/>
                      <a:t>[LAHTRIVAHEMIK]</a:t>
                    </a:fld>
                    <a:endParaRPr lang="en-US" i="1" baseline="0"/>
                  </a:p>
                  <a:p>
                    <a:fld id="{933CA897-A969-4C3E-A09C-C3A733CDD096}" type="VALUE">
                      <a:rPr lang="en-US" sz="1000" b="1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037-4D81-A0CA-B2281A2CF09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5EC484B-A896-4B5B-944E-F3848EC1C117}" type="CELLRANGE">
                      <a:rPr lang="en-US" sz="800" i="1"/>
                      <a:pPr/>
                      <a:t>[LAHTRIVAHEMIK]</a:t>
                    </a:fld>
                    <a:endParaRPr lang="en-US" sz="800" i="1" baseline="0"/>
                  </a:p>
                  <a:p>
                    <a:fld id="{2E0E8627-84BF-4523-9CF0-4BC7CB700205}" type="VALUE">
                      <a:rPr lang="en-US" sz="1000" b="1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037-4D81-A0CA-B2281A2CF09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DD805B1-6F39-48DB-A403-32658951861B}" type="CELLREF">
                      <a:rPr lang="en-US" sz="800" b="0" i="1"/>
                      <a:pPr/>
                      <a:t>[LAHTRIVIIDE]</a:t>
                    </a:fld>
                    <a:endParaRPr lang="en-US" sz="800" b="0" i="1" baseline="0"/>
                  </a:p>
                  <a:p>
                    <a:fld id="{CA070B29-CE2A-4ACE-8F02-FCC8C3CDEBE2}" type="VALUE">
                      <a:rPr lang="en-US" sz="1000" b="1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{9DD805B1-6F39-48DB-A403-32658951861B}</c15:txfldGUID>
                      <c15:f>'[1]joonis 1.2'!$P$4</c15:f>
                      <c15:dlblFieldTableCache>
                        <c:ptCount val="1"/>
                        <c:pt idx="0">
                          <c:v>0,244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4-C037-4D81-A0CA-B2281A2CF09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D43EF8-75F5-4B08-8133-A333AF765A1A}" type="CELLRANGE">
                      <a:rPr lang="en-US" sz="800" i="1"/>
                      <a:pPr/>
                      <a:t>[LAHTRIVAHEMIK]</a:t>
                    </a:fld>
                    <a:endParaRPr lang="en-US" sz="800" i="1" baseline="0"/>
                  </a:p>
                  <a:p>
                    <a:fld id="{C0625DDB-B072-4157-AF72-905024F33702}" type="VALUE">
                      <a:rPr lang="en-US" sz="1000" b="1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037-4D81-A0CA-B2281A2CF09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BB45BA1-3ADA-4CA1-BBCA-431F9F42B3C1}" type="CELLRANGE">
                      <a:rPr lang="en-US" sz="800" i="1"/>
                      <a:pPr/>
                      <a:t>[LAHTRIVAHEMIK]</a:t>
                    </a:fld>
                    <a:endParaRPr lang="en-US" i="1" baseline="0"/>
                  </a:p>
                  <a:p>
                    <a:fld id="{A0DCF408-3521-4F68-B76E-A7546823AF29}" type="VALUE">
                      <a:rPr lang="en-US" sz="1000" b="1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037-4D81-A0CA-B2281A2CF09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8483C46-4CC2-4934-99ED-509352861A90}" type="CELLRANGE">
                      <a:rPr lang="en-US" sz="800" i="1"/>
                      <a:pPr/>
                      <a:t>[LAHTRIVAHEMIK]</a:t>
                    </a:fld>
                    <a:endParaRPr lang="en-US" i="1" baseline="0"/>
                  </a:p>
                  <a:p>
                    <a:fld id="{852A1AAA-1217-4637-8662-3C6E9431D170}" type="VALUE">
                      <a:rPr lang="en-US" sz="1000" b="1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037-4D81-A0CA-B2281A2CF09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DA247A8-4D64-4C54-96D5-D91704B93F0C}" type="CELLRANGE">
                      <a:rPr lang="en-US" sz="800" i="1"/>
                      <a:pPr/>
                      <a:t>[LAHTRIVAHEMIK]</a:t>
                    </a:fld>
                    <a:endParaRPr lang="en-US" sz="800" i="1" baseline="0"/>
                  </a:p>
                  <a:p>
                    <a:fld id="{377E7481-D436-4FCF-8842-230E371914EF}" type="VALUE">
                      <a:rPr lang="en-US" sz="1000" b="1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037-4D81-A0CA-B2281A2CF0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'[1]joonis 1.2'!$C$3:$K$3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'[1]joonis 1.2'!$C$4:$K$4</c:f>
              <c:numCache>
                <c:formatCode>General</c:formatCode>
                <c:ptCount val="9"/>
                <c:pt idx="0">
                  <c:v>37.9</c:v>
                </c:pt>
                <c:pt idx="1">
                  <c:v>39.4</c:v>
                </c:pt>
                <c:pt idx="2">
                  <c:v>40.200000000000003</c:v>
                </c:pt>
                <c:pt idx="3">
                  <c:v>40.6</c:v>
                </c:pt>
                <c:pt idx="4">
                  <c:v>42.699999999999996</c:v>
                </c:pt>
                <c:pt idx="5">
                  <c:v>46.31</c:v>
                </c:pt>
                <c:pt idx="6">
                  <c:v>52.31</c:v>
                </c:pt>
                <c:pt idx="7">
                  <c:v>55.3</c:v>
                </c:pt>
                <c:pt idx="8">
                  <c:v>59.31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'[1]joonis 1.2'!$L$4:$T$4</c15:f>
                <c15:dlblRangeCache>
                  <c:ptCount val="9"/>
                  <c:pt idx="0">
                    <c:v>0,287556904</c:v>
                  </c:pt>
                  <c:pt idx="1">
                    <c:v>0,289919058</c:v>
                  </c:pt>
                  <c:pt idx="2">
                    <c:v>0,266225166</c:v>
                  </c:pt>
                  <c:pt idx="3">
                    <c:v>0,237426901</c:v>
                  </c:pt>
                  <c:pt idx="4">
                    <c:v>0,244</c:v>
                  </c:pt>
                  <c:pt idx="5">
                    <c:v>0,228386842</c:v>
                  </c:pt>
                  <c:pt idx="6">
                    <c:v>0,239153294</c:v>
                  </c:pt>
                  <c:pt idx="7">
                    <c:v>0,250679964</c:v>
                  </c:pt>
                  <c:pt idx="8">
                    <c:v>0,264799246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C037-4D81-A0CA-B2281A2CF090}"/>
            </c:ext>
          </c:extLst>
        </c:ser>
        <c:ser>
          <c:idx val="1"/>
          <c:order val="1"/>
          <c:tx>
            <c:strRef>
              <c:f>'[1]joonis 1.2'!$B$5</c:f>
              <c:strCache>
                <c:ptCount val="1"/>
                <c:pt idx="0">
                  <c:v>Baseline funding</c:v>
                </c:pt>
              </c:strCache>
            </c:strRef>
          </c:tx>
          <c:spPr>
            <a:solidFill>
              <a:schemeClr val="accent1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5339CEA-0742-4A69-9B5A-EB937842E87E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C8746E1A-D869-4E91-AEBA-9D7600B01C0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037-4D81-A0CA-B2281A2CF09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BB62F5-7F2E-4F04-91B6-51698A887DA8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63AFFCF5-FC94-4285-A3AF-0E2E8DE2386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037-4D81-A0CA-B2281A2CF09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3B197F8-9A47-433F-ACF4-5788F002153C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FA657664-F952-4D5D-B299-33112FC0C22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C037-4D81-A0CA-B2281A2CF09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B52FD57-757D-499B-929C-C0E9586CD1DF}" type="CELLRANGE">
                      <a:rPr lang="en-US" sz="9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20014AF7-B290-4084-B2EC-5F84B0BA481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C037-4D81-A0CA-B2281A2CF09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28D32B6-DB34-477D-8F0E-433437E84937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392C708E-9F63-43B2-96E8-A5FB75776F5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C037-4D81-A0CA-B2281A2CF09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9C0F266-041E-4C42-BFD6-1BDC0397A690}" type="CELLRANGE">
                      <a:rPr lang="en-US" sz="9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DC45C409-C310-46EA-8DC4-2A1ACCB5D5D6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037-4D81-A0CA-B2281A2CF09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FE804FD-F352-4971-9AE8-9C590CDD0EC0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C479681F-DEC5-4D21-8A92-16FCAF9750CF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C037-4D81-A0CA-B2281A2CF09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B8C3B02-BCE3-428C-AC2A-634CDAC8AB11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2219F7F6-276B-4320-8980-B9B0849680CE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C037-4D81-A0CA-B2281A2CF09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B1E8B55-C1EC-4137-AF03-AA6B691A0FDF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D20D508D-76FB-44AF-99A7-EA9123A3AC0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C037-4D81-A0CA-B2281A2CF0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'[1]joonis 1.2'!$C$3:$K$3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'[1]joonis 1.2'!$C$5:$K$5</c:f>
              <c:numCache>
                <c:formatCode>General</c:formatCode>
                <c:ptCount val="9"/>
                <c:pt idx="0">
                  <c:v>13.9</c:v>
                </c:pt>
                <c:pt idx="1">
                  <c:v>16.899999999999999</c:v>
                </c:pt>
                <c:pt idx="2">
                  <c:v>26.9</c:v>
                </c:pt>
                <c:pt idx="3">
                  <c:v>39.1</c:v>
                </c:pt>
                <c:pt idx="4">
                  <c:v>42.5</c:v>
                </c:pt>
                <c:pt idx="5">
                  <c:v>46.31</c:v>
                </c:pt>
                <c:pt idx="6">
                  <c:v>52.31</c:v>
                </c:pt>
                <c:pt idx="7">
                  <c:v>55.3</c:v>
                </c:pt>
                <c:pt idx="8">
                  <c:v>59.31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'[1]joonis 1.2'!$L$5:$T$5</c15:f>
                <c15:dlblRangeCache>
                  <c:ptCount val="9"/>
                  <c:pt idx="0">
                    <c:v>0,105462822</c:v>
                  </c:pt>
                  <c:pt idx="1">
                    <c:v>0,124356144</c:v>
                  </c:pt>
                  <c:pt idx="2">
                    <c:v>0,178145695</c:v>
                  </c:pt>
                  <c:pt idx="3">
                    <c:v>0,228654971</c:v>
                  </c:pt>
                  <c:pt idx="4">
                    <c:v>0,242857143</c:v>
                  </c:pt>
                  <c:pt idx="5">
                    <c:v>0,228386842</c:v>
                  </c:pt>
                  <c:pt idx="6">
                    <c:v>0,239153294</c:v>
                  </c:pt>
                  <c:pt idx="7">
                    <c:v>0,250679964</c:v>
                  </c:pt>
                  <c:pt idx="8">
                    <c:v>0,264799246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C037-4D81-A0CA-B2281A2CF090}"/>
            </c:ext>
          </c:extLst>
        </c:ser>
        <c:ser>
          <c:idx val="2"/>
          <c:order val="2"/>
          <c:tx>
            <c:strRef>
              <c:f>'[1]joonis 1.2'!$B$6</c:f>
              <c:strCache>
                <c:ptCount val="1"/>
                <c:pt idx="0">
                  <c:v>Foreign sources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C58A1EB-61A5-4569-BF7A-BDD4C07328A3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FF90E8BD-6234-45DA-824A-57062EE91852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C037-4D81-A0CA-B2281A2CF09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611F037-15D9-4990-8A3E-06DAD8A8CA6E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E54E4DCC-2985-4C59-9C90-1EB67D32C7A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C037-4D81-A0CA-B2281A2CF09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24327B0-1BD1-4DC5-8D27-095314CB7544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11D5A296-93E6-49E4-9C0A-5FFF5A1BA96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C037-4D81-A0CA-B2281A2CF09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90442FA-DB60-45F2-B24E-2C156CCF9F02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0CBEDB12-48CB-4C22-9A99-8F4B3C51C013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C037-4D81-A0CA-B2281A2CF09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C868894-894E-4F1A-8381-F39FC8E58969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AFC022BE-DCF3-4369-88DE-0860B8C50CBD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C037-4D81-A0CA-B2281A2CF09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CFB6BFC-F68B-4143-9B01-59124A4FAA5F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DFF9CC26-C9E4-4533-B883-696C8CD5648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C037-4D81-A0CA-B2281A2CF09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19CC332-77FD-482C-8F81-B91F4669A952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88A7E418-4B86-4010-8B21-F19BD67B64F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C037-4D81-A0CA-B2281A2CF09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2F68838-88E0-4A75-B08F-93FB8A839F64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33E3A07E-D103-4005-90C4-086059A166E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C037-4D81-A0CA-B2281A2CF090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D39481-1665-4F1A-938A-D6C762970BC4}" type="CELLRANGE">
                      <a:rPr lang="en-US" sz="800" b="0" i="1"/>
                      <a:pPr>
                        <a:defRPr sz="1000" b="1"/>
                      </a:pPr>
                      <a:t>[LAHTRIVAHEMIK]</a:t>
                    </a:fld>
                    <a:endParaRPr lang="en-US" b="0" i="1" baseline="0"/>
                  </a:p>
                  <a:p>
                    <a:pPr>
                      <a:defRPr sz="1000" b="1"/>
                    </a:pPr>
                    <a:fld id="{91AB4786-2736-4530-9B50-704A1FB414B9}" type="VALUE">
                      <a:rPr lang="en-US"/>
                      <a:pPr>
                        <a:defRPr sz="1000" b="1"/>
                      </a:pPr>
                      <a:t>[VÄÄRTUS]</a:t>
                    </a:fld>
                    <a:endParaRPr lang="et-EE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C037-4D81-A0CA-B2281A2CF0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'[1]joonis 1.2'!$C$3:$K$3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'[1]joonis 1.2'!$C$6:$K$6</c:f>
              <c:numCache>
                <c:formatCode>General</c:formatCode>
                <c:ptCount val="9"/>
                <c:pt idx="0">
                  <c:v>63.6</c:v>
                </c:pt>
                <c:pt idx="1">
                  <c:v>63.4</c:v>
                </c:pt>
                <c:pt idx="2">
                  <c:v>62.7</c:v>
                </c:pt>
                <c:pt idx="3">
                  <c:v>74.900000000000006</c:v>
                </c:pt>
                <c:pt idx="4">
                  <c:v>70.400000000000006</c:v>
                </c:pt>
                <c:pt idx="5">
                  <c:v>66.42</c:v>
                </c:pt>
                <c:pt idx="6">
                  <c:v>57.9</c:v>
                </c:pt>
                <c:pt idx="7">
                  <c:v>43.8</c:v>
                </c:pt>
                <c:pt idx="8">
                  <c:v>23.501999999999999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'[1]joonis 1.2'!$L$6:$T$6</c15:f>
                <c15:dlblRangeCache>
                  <c:ptCount val="9"/>
                  <c:pt idx="0">
                    <c:v>0,482549317</c:v>
                  </c:pt>
                  <c:pt idx="1">
                    <c:v>0,4665195</c:v>
                  </c:pt>
                  <c:pt idx="2">
                    <c:v>0,415231788</c:v>
                  </c:pt>
                  <c:pt idx="3">
                    <c:v>0,438011696</c:v>
                  </c:pt>
                  <c:pt idx="4">
                    <c:v>0,402285714</c:v>
                  </c:pt>
                  <c:pt idx="5">
                    <c:v>0,327563249</c:v>
                  </c:pt>
                  <c:pt idx="6">
                    <c:v>0,264709916</c:v>
                  </c:pt>
                  <c:pt idx="7">
                    <c:v>0,198549411</c:v>
                  </c:pt>
                  <c:pt idx="8">
                    <c:v>0,104928543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D-C037-4D81-A0CA-B2281A2CF090}"/>
            </c:ext>
          </c:extLst>
        </c:ser>
        <c:ser>
          <c:idx val="3"/>
          <c:order val="3"/>
          <c:tx>
            <c:strRef>
              <c:f>'[1]joonis 1.2'!$B$7</c:f>
              <c:strCache>
                <c:ptCount val="1"/>
                <c:pt idx="0">
                  <c:v>Other funds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727A94E-620B-4A07-8ABB-06317A2977A1}" type="CELLRANGE">
                      <a:rPr lang="en-US" sz="800" b="0" i="1"/>
                      <a:pPr/>
                      <a:t>[LAHTRIVAHEMIK]</a:t>
                    </a:fld>
                    <a:endParaRPr lang="en-US" sz="800" b="0" i="1" baseline="0"/>
                  </a:p>
                  <a:p>
                    <a:fld id="{53FD4805-AB3E-497B-AE0F-00F20083F59C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C037-4D81-A0CA-B2281A2CF09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669AC3E-13DA-4C77-8D1A-1E1F0CBD012C}" type="CELLRANGE">
                      <a:rPr lang="en-US" sz="800" b="0" i="1"/>
                      <a:pPr/>
                      <a:t>[LAHTRIVAHEMIK]</a:t>
                    </a:fld>
                    <a:endParaRPr lang="en-US" sz="800" b="0" i="1" baseline="0"/>
                  </a:p>
                  <a:p>
                    <a:fld id="{B64C51C9-2821-4DEE-9820-B1094E04DF0F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C037-4D81-A0CA-B2281A2CF09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C21692A-F112-47D0-92FC-B3F7B798A065}" type="CELLRANGE">
                      <a:rPr lang="en-US" sz="800" b="0" i="1"/>
                      <a:pPr/>
                      <a:t>[LAHTRIVAHEMIK]</a:t>
                    </a:fld>
                    <a:endParaRPr lang="en-US" sz="800" b="0" i="1" baseline="0"/>
                  </a:p>
                  <a:p>
                    <a:fld id="{4EA1EE9E-0663-4A05-8E2F-00A62F19454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C037-4D81-A0CA-B2281A2CF09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3D181A4-1200-4AAB-9EB3-0D12C83D0212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87191412-8B30-47F6-9151-72503927C2B8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C037-4D81-A0CA-B2281A2CF09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DF9E6B7-D42F-42EA-A020-D40F758975CD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05749C17-A1DE-4C35-B4D0-30895DFCDE3A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C037-4D81-A0CA-B2281A2CF09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C83B4D3-CF97-4330-85F9-27C6681C8A37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D0F94E57-6DA6-4CBD-A685-4BEB801E5D4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C037-4D81-A0CA-B2281A2CF09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1C13C6E-B936-4FB3-9365-8C4D63027C6B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74A6EE34-A80B-43EA-BC45-942517F008AB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C037-4D81-A0CA-B2281A2CF09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F45D193-C17A-42E5-BC1B-3CDB83FA1FA7}" type="CELLRANGE">
                      <a:rPr lang="en-US" sz="800" b="0" i="1"/>
                      <a:pPr/>
                      <a:t>[LAHTRIVAHEMIK]</a:t>
                    </a:fld>
                    <a:endParaRPr lang="en-US" b="0" i="1" baseline="0"/>
                  </a:p>
                  <a:p>
                    <a:fld id="{09FED5FA-8FA9-4AA0-B584-095C5E1D5444}" type="VALUE">
                      <a:rPr lang="en-US"/>
                      <a:pPr/>
                      <a:t>[VÄÄRTUS]</a:t>
                    </a:fld>
                    <a:endParaRPr lang="et-E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C037-4D81-A0CA-B2281A2CF090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173F3D4-4445-4875-B5EB-CE7979E3A629}" type="CELLRANGE">
                      <a:rPr lang="en-US" sz="800" b="0" i="1"/>
                      <a:pPr>
                        <a:defRPr sz="1000" b="1"/>
                      </a:pPr>
                      <a:t>[LAHTRIVAHEMIK]</a:t>
                    </a:fld>
                    <a:endParaRPr lang="en-US" b="0" i="1" baseline="0"/>
                  </a:p>
                  <a:p>
                    <a:pPr>
                      <a:defRPr sz="1000" b="1"/>
                    </a:pPr>
                    <a:fld id="{FBCA610D-8B21-462F-8255-7CF61222BE38}" type="VALUE">
                      <a:rPr lang="en-US"/>
                      <a:pPr>
                        <a:defRPr sz="1000" b="1"/>
                      </a:pPr>
                      <a:t>[VÄÄRTUS]</a:t>
                    </a:fld>
                    <a:endParaRPr lang="et-EE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C037-4D81-A0CA-B2281A2CF0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'[1]joonis 1.2'!$C$3:$K$3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'[1]joonis 1.2'!$C$7:$K$7</c:f>
              <c:numCache>
                <c:formatCode>General</c:formatCode>
                <c:ptCount val="9"/>
                <c:pt idx="0">
                  <c:v>16.399999999999999</c:v>
                </c:pt>
                <c:pt idx="1">
                  <c:v>16.2</c:v>
                </c:pt>
                <c:pt idx="2">
                  <c:v>21.2</c:v>
                </c:pt>
                <c:pt idx="3">
                  <c:v>16.400000000000006</c:v>
                </c:pt>
                <c:pt idx="4">
                  <c:v>19.400000000000002</c:v>
                </c:pt>
                <c:pt idx="5">
                  <c:v>43.73</c:v>
                </c:pt>
                <c:pt idx="6">
                  <c:v>56.21</c:v>
                </c:pt>
                <c:pt idx="7">
                  <c:v>66.2</c:v>
                </c:pt>
                <c:pt idx="8">
                  <c:v>81.858999999999995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'[1]joonis 1.2'!$L$7:$T$7</c15:f>
                <c15:dlblRangeCache>
                  <c:ptCount val="9"/>
                  <c:pt idx="0">
                    <c:v>0,124430956</c:v>
                  </c:pt>
                  <c:pt idx="1">
                    <c:v>0,119205298</c:v>
                  </c:pt>
                  <c:pt idx="2">
                    <c:v>0,140397351</c:v>
                  </c:pt>
                  <c:pt idx="3">
                    <c:v>0,095906433</c:v>
                  </c:pt>
                  <c:pt idx="4">
                    <c:v>0,110857143</c:v>
                  </c:pt>
                  <c:pt idx="5">
                    <c:v>0,215663067</c:v>
                  </c:pt>
                  <c:pt idx="6">
                    <c:v>0,256983496</c:v>
                  </c:pt>
                  <c:pt idx="7">
                    <c:v>0,300090662</c:v>
                  </c:pt>
                  <c:pt idx="8">
                    <c:v>0,365472964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C037-4D81-A0CA-B2281A2CF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281199"/>
        <c:axId val="723549856"/>
      </c:barChart>
      <c:lineChart>
        <c:grouping val="standard"/>
        <c:varyColors val="0"/>
        <c:ser>
          <c:idx val="4"/>
          <c:order val="4"/>
          <c:tx>
            <c:strRef>
              <c:f>'[1]joonis 1.2'!$B$8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'[1]joonis 1.2'!$C$3:$K$3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'[1]joonis 1.2'!$C$8:$K$8</c:f>
              <c:numCache>
                <c:formatCode>General</c:formatCode>
                <c:ptCount val="9"/>
                <c:pt idx="0">
                  <c:v>131.80000000000001</c:v>
                </c:pt>
                <c:pt idx="1">
                  <c:v>135.89999999999998</c:v>
                </c:pt>
                <c:pt idx="2">
                  <c:v>151</c:v>
                </c:pt>
                <c:pt idx="3">
                  <c:v>171</c:v>
                </c:pt>
                <c:pt idx="4">
                  <c:v>175</c:v>
                </c:pt>
                <c:pt idx="5">
                  <c:v>202.77</c:v>
                </c:pt>
                <c:pt idx="6">
                  <c:v>218.73000000000002</c:v>
                </c:pt>
                <c:pt idx="7">
                  <c:v>220.59999999999997</c:v>
                </c:pt>
                <c:pt idx="8">
                  <c:v>223.98099999999999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C037-4D81-A0CA-B2281A2CF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282159"/>
        <c:axId val="1829093664"/>
      </c:lineChart>
      <c:catAx>
        <c:axId val="767281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23549856"/>
        <c:crosses val="autoZero"/>
        <c:auto val="1"/>
        <c:lblAlgn val="ctr"/>
        <c:lblOffset val="100"/>
        <c:noMultiLvlLbl val="0"/>
      </c:catAx>
      <c:valAx>
        <c:axId val="72354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Budget (million euros)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67281199"/>
        <c:crosses val="autoZero"/>
        <c:crossBetween val="between"/>
      </c:valAx>
      <c:valAx>
        <c:axId val="18290936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67282159"/>
        <c:crosses val="max"/>
        <c:crossBetween val="between"/>
      </c:valAx>
      <c:catAx>
        <c:axId val="7672821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9093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'1.3.'!$A$3</c:f>
              <c:strCache>
                <c:ptCount val="1"/>
                <c:pt idx="0">
                  <c:v>National research grants (mln EUR)</c:v>
                </c:pt>
              </c:strCache>
            </c:strRef>
          </c:tx>
          <c:spPr>
            <a:solidFill>
              <a:srgbClr val="AA96D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733ED1F-E6D8-44FC-AD96-002931B67CC5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B45-4C5B-A69C-FF4FF5CCD3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8C074BC-EEE1-4199-B973-79290A428532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B45-4C5B-A69C-FF4FF5CCD3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DAF3E84-7000-42BE-9D0C-C4FC9091F4AB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B45-4C5B-A69C-FF4FF5CCD3F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EDED877-7DB9-42CE-A95E-78742DEAC04D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B45-4C5B-A69C-FF4FF5CCD3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5B75FC4-0D6A-474B-8F24-1A3E128C40D7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B45-4C5B-A69C-FF4FF5CCD3F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F6CDC18-2B11-4914-A7EB-981012464327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B45-4C5B-A69C-FF4FF5CCD3F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287C9F8-2B4B-462B-A690-E9CADF4463D6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B45-4C5B-A69C-FF4FF5CCD3F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F6984B9-C868-45A5-B2F7-AC7FEA683337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B45-4C5B-A69C-FF4FF5CCD3F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F5FEBC7-A446-470A-A2DA-D1CB6EF53D52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B45-4C5B-A69C-FF4FF5CCD3F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0648681-09E9-448F-82A9-322BBA43E854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B45-4C5B-A69C-FF4FF5CCD3F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574DEC0-AE2C-4353-A987-B09A8A2F4D62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B45-4C5B-A69C-FF4FF5CCD3F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C0BC766-7EEB-4425-BC42-98197774D686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B45-4C5B-A69C-FF4FF5CCD3F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5948B44-B786-4B5A-BCE3-C7F4FBA6CC1B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B45-4C5B-A69C-FF4FF5CCD3F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94540A9-BAF1-42D4-9337-DAD313597F77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D95-47AC-B8BE-10BECE70FF7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62F717D-DEFC-43E4-8F22-1224FB5613C8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C6E-4C28-8C33-A96E5714B0D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FE45451-013A-48D2-8B10-27604D9B251D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7D5-48D2-90E5-90FB1CA58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'1.3.'!$B$2:$Q$2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'1.3.'!$B$3:$Q$3</c:f>
              <c:numCache>
                <c:formatCode>General</c:formatCode>
                <c:ptCount val="16"/>
                <c:pt idx="0">
                  <c:v>39.6</c:v>
                </c:pt>
                <c:pt idx="1">
                  <c:v>37.799999999999997</c:v>
                </c:pt>
                <c:pt idx="2" formatCode="#\ ##0.0">
                  <c:v>37.9</c:v>
                </c:pt>
                <c:pt idx="3" formatCode="#\ ##0.0">
                  <c:v>37.799999999999997</c:v>
                </c:pt>
                <c:pt idx="4" formatCode="#\ ##0.0">
                  <c:v>37.700000000000003</c:v>
                </c:pt>
                <c:pt idx="5" formatCode="#\ ##0.0">
                  <c:v>38</c:v>
                </c:pt>
                <c:pt idx="6" formatCode="#\ ##0.0">
                  <c:v>42.4</c:v>
                </c:pt>
                <c:pt idx="7" formatCode="#\ ##0.0">
                  <c:v>37.9</c:v>
                </c:pt>
                <c:pt idx="8" formatCode="#\ ##0.0">
                  <c:v>39.4</c:v>
                </c:pt>
                <c:pt idx="9" formatCode="#\ ##0.0">
                  <c:v>40.200000000000003</c:v>
                </c:pt>
                <c:pt idx="10">
                  <c:v>40.6</c:v>
                </c:pt>
                <c:pt idx="11" formatCode="#\ ##0.0">
                  <c:v>42.7</c:v>
                </c:pt>
                <c:pt idx="12" formatCode="#\ ##0.0">
                  <c:v>46.3</c:v>
                </c:pt>
                <c:pt idx="13" formatCode="#\ ##0.0">
                  <c:v>52.3</c:v>
                </c:pt>
                <c:pt idx="14" formatCode="#\ ##0.0">
                  <c:v>55.3</c:v>
                </c:pt>
                <c:pt idx="15" formatCode="#\ ##0.0">
                  <c:v>59.3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'1.3.'!$B$5:$Q$5</c15:f>
                <c15:dlblRangeCache>
                  <c:ptCount val="16"/>
                  <c:pt idx="0">
                    <c:v>84%</c:v>
                  </c:pt>
                  <c:pt idx="1">
                    <c:v>84%</c:v>
                  </c:pt>
                  <c:pt idx="2">
                    <c:v>84%</c:v>
                  </c:pt>
                  <c:pt idx="3">
                    <c:v>84%</c:v>
                  </c:pt>
                  <c:pt idx="4">
                    <c:v>84%</c:v>
                  </c:pt>
                  <c:pt idx="5">
                    <c:v>82%</c:v>
                  </c:pt>
                  <c:pt idx="6">
                    <c:v>82%</c:v>
                  </c:pt>
                  <c:pt idx="7">
                    <c:v>73%</c:v>
                  </c:pt>
                  <c:pt idx="8">
                    <c:v>70%</c:v>
                  </c:pt>
                  <c:pt idx="9">
                    <c:v>60%</c:v>
                  </c:pt>
                  <c:pt idx="10">
                    <c:v>51%</c:v>
                  </c:pt>
                  <c:pt idx="11">
                    <c:v>50%</c:v>
                  </c:pt>
                  <c:pt idx="12">
                    <c:v>50%</c:v>
                  </c:pt>
                  <c:pt idx="13">
                    <c:v>50%</c:v>
                  </c:pt>
                  <c:pt idx="14">
                    <c:v>50%</c:v>
                  </c:pt>
                  <c:pt idx="15">
                    <c:v>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8B45-4C5B-A69C-FF4FF5CCD3F3}"/>
            </c:ext>
          </c:extLst>
        </c:ser>
        <c:ser>
          <c:idx val="1"/>
          <c:order val="1"/>
          <c:tx>
            <c:strRef>
              <c:f>'1.3.'!$A$4</c:f>
              <c:strCache>
                <c:ptCount val="1"/>
                <c:pt idx="0">
                  <c:v>Baseline funding (mln EUR)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2CA6D03-7D2B-4907-81B9-5DF928ADB024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B45-4C5B-A69C-FF4FF5CCD3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15992E-BD6C-474B-B21D-737983DBC28D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B45-4C5B-A69C-FF4FF5CCD3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3147314-E8B7-4E0B-9DC1-D0EABD050D79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B45-4C5B-A69C-FF4FF5CCD3F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D90D89-C7C7-492A-8309-4E8C90103023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B45-4C5B-A69C-FF4FF5CCD3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CC4D497-9FDD-408B-BC1D-A7706549774A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B45-4C5B-A69C-FF4FF5CCD3F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C772320-8EB8-42E1-803B-4D55B90B6652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B45-4C5B-A69C-FF4FF5CCD3F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44AA699-B36B-4148-B7E1-CD9C24A1C21D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B45-4C5B-A69C-FF4FF5CCD3F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D5178C6-4234-46C0-B1FF-D45822A338B3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B45-4C5B-A69C-FF4FF5CCD3F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A379417-62DE-4A68-944F-ED30674BE8B1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B45-4C5B-A69C-FF4FF5CCD3F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3C560A2-9300-4046-B974-1C76386F66F5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B45-4C5B-A69C-FF4FF5CCD3F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4C69776-298A-43EE-A9DF-67C6671B746A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B45-4C5B-A69C-FF4FF5CCD3F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2863BDA-595A-4781-87B2-54E6F1A09D6D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B45-4C5B-A69C-FF4FF5CCD3F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E5DDFAC-CB01-4962-B84B-341009D468DA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B45-4C5B-A69C-FF4FF5CCD3F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192296D-D435-4B44-8DF4-47D2872041D3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D95-47AC-B8BE-10BECE70FF7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157DA11-5E4C-4C92-BBED-87A3263009A6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C6E-4C28-8C33-A96E5714B0D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68B1FA9-8FCB-40C2-BD9A-23827EC51033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7D5-48D2-90E5-90FB1CA585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'1.3.'!$B$2:$Q$2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'1.3.'!$B$4:$Q$4</c:f>
              <c:numCache>
                <c:formatCode>General</c:formatCode>
                <c:ptCount val="16"/>
                <c:pt idx="0">
                  <c:v>7.8</c:v>
                </c:pt>
                <c:pt idx="1">
                  <c:v>7.2</c:v>
                </c:pt>
                <c:pt idx="2" formatCode="#\ ##0.0">
                  <c:v>7.2</c:v>
                </c:pt>
                <c:pt idx="3" formatCode="#\ ##0.0">
                  <c:v>7.2</c:v>
                </c:pt>
                <c:pt idx="4" formatCode="#\ ##0.0">
                  <c:v>7.2</c:v>
                </c:pt>
                <c:pt idx="5" formatCode="#\ ##0.0">
                  <c:v>8.4</c:v>
                </c:pt>
                <c:pt idx="6" formatCode="#\ ##0.0">
                  <c:v>9.3000000000000007</c:v>
                </c:pt>
                <c:pt idx="7" formatCode="#\ ##0.0">
                  <c:v>13.9</c:v>
                </c:pt>
                <c:pt idx="8" formatCode="#\ ##0.0">
                  <c:v>16.899999999999999</c:v>
                </c:pt>
                <c:pt idx="9" formatCode="#\ ##0.0">
                  <c:v>26.9</c:v>
                </c:pt>
                <c:pt idx="10">
                  <c:v>39.1</c:v>
                </c:pt>
                <c:pt idx="11" formatCode="#\ ##0.0">
                  <c:v>42.5</c:v>
                </c:pt>
                <c:pt idx="12" formatCode="#\ ##0.0">
                  <c:v>46.3</c:v>
                </c:pt>
                <c:pt idx="13" formatCode="#\ ##0.0">
                  <c:v>52.3</c:v>
                </c:pt>
                <c:pt idx="14" formatCode="#\ ##0.0">
                  <c:v>55.3</c:v>
                </c:pt>
                <c:pt idx="15" formatCode="#\ ##0.0">
                  <c:v>59.3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'1.3.'!$B$6:$Q$6</c15:f>
                <c15:dlblRangeCache>
                  <c:ptCount val="16"/>
                  <c:pt idx="0">
                    <c:v>16%</c:v>
                  </c:pt>
                  <c:pt idx="1">
                    <c:v>16%</c:v>
                  </c:pt>
                  <c:pt idx="2">
                    <c:v>16%</c:v>
                  </c:pt>
                  <c:pt idx="3">
                    <c:v>16%</c:v>
                  </c:pt>
                  <c:pt idx="4">
                    <c:v>16%</c:v>
                  </c:pt>
                  <c:pt idx="5">
                    <c:v>18%</c:v>
                  </c:pt>
                  <c:pt idx="6">
                    <c:v>18%</c:v>
                  </c:pt>
                  <c:pt idx="7">
                    <c:v>27%</c:v>
                  </c:pt>
                  <c:pt idx="8">
                    <c:v>30%</c:v>
                  </c:pt>
                  <c:pt idx="9">
                    <c:v>40%</c:v>
                  </c:pt>
                  <c:pt idx="10">
                    <c:v>49%</c:v>
                  </c:pt>
                  <c:pt idx="11">
                    <c:v>50%</c:v>
                  </c:pt>
                  <c:pt idx="12">
                    <c:v>50%</c:v>
                  </c:pt>
                  <c:pt idx="13">
                    <c:v>50%</c:v>
                  </c:pt>
                  <c:pt idx="14">
                    <c:v>50%</c:v>
                  </c:pt>
                  <c:pt idx="15">
                    <c:v>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8B45-4C5B-A69C-FF4FF5CCD3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615132831"/>
        <c:axId val="552382335"/>
      </c:barChart>
      <c:catAx>
        <c:axId val="615132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t-EE"/>
          </a:p>
        </c:txPr>
        <c:crossAx val="552382335"/>
        <c:crosses val="autoZero"/>
        <c:auto val="1"/>
        <c:lblAlgn val="ctr"/>
        <c:lblOffset val="100"/>
        <c:noMultiLvlLbl val="0"/>
      </c:catAx>
      <c:valAx>
        <c:axId val="55238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t-EE"/>
          </a:p>
        </c:txPr>
        <c:crossAx val="6151328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t-E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7</xdr:col>
      <xdr:colOff>83314</xdr:colOff>
      <xdr:row>35</xdr:row>
      <xdr:rowOff>93325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4529042-343C-43CF-BF18-DBEB9D2BE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7</xdr:row>
      <xdr:rowOff>38100</xdr:rowOff>
    </xdr:from>
    <xdr:to>
      <xdr:col>12</xdr:col>
      <xdr:colOff>45250</xdr:colOff>
      <xdr:row>23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E5EF533-E9FA-4BCE-9452-BF4832C40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Kodulehe%20uuendamine\2024\Jaanuar%202024\TAI%20programmi%20eelarve%20kuni%202023_05.01.2024.xlsx" TargetMode="External"/><Relationship Id="rId1" Type="http://schemas.openxmlformats.org/officeDocument/2006/relationships/externalLinkPath" Target="/Kodulehe%20uuendamine/2024/Jaanuar%202024/TAI%20programmi%20eelarve%20kuni%202023_05.01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ht1"/>
      <sheetName val="Leht2"/>
      <sheetName val="joonis 1.2"/>
    </sheetNames>
    <sheetDataSet>
      <sheetData sheetId="0"/>
      <sheetData sheetId="1"/>
      <sheetData sheetId="2">
        <row r="3">
          <cell r="C3">
            <v>2016</v>
          </cell>
          <cell r="D3">
            <v>2017</v>
          </cell>
          <cell r="E3">
            <v>2018</v>
          </cell>
          <cell r="F3">
            <v>2019</v>
          </cell>
          <cell r="G3">
            <v>2020</v>
          </cell>
          <cell r="H3">
            <v>2021</v>
          </cell>
          <cell r="I3">
            <v>2022</v>
          </cell>
          <cell r="J3">
            <v>2023</v>
          </cell>
          <cell r="K3">
            <v>2024</v>
          </cell>
        </row>
        <row r="4">
          <cell r="B4" t="str">
            <v>Research grants</v>
          </cell>
          <cell r="C4">
            <v>37.9</v>
          </cell>
          <cell r="D4">
            <v>39.4</v>
          </cell>
          <cell r="E4">
            <v>40.200000000000003</v>
          </cell>
          <cell r="F4">
            <v>40.6</v>
          </cell>
          <cell r="G4">
            <v>42.699999999999996</v>
          </cell>
          <cell r="H4">
            <v>46.31</v>
          </cell>
          <cell r="I4">
            <v>52.31</v>
          </cell>
          <cell r="J4">
            <v>55.3</v>
          </cell>
          <cell r="K4">
            <v>59.31</v>
          </cell>
          <cell r="L4">
            <v>0.28755690440060694</v>
          </cell>
          <cell r="M4">
            <v>0.28991905813097868</v>
          </cell>
          <cell r="N4">
            <v>0.26622516556291392</v>
          </cell>
          <cell r="O4">
            <v>0.23742690058479532</v>
          </cell>
          <cell r="P4">
            <v>0.24399999999999997</v>
          </cell>
          <cell r="Q4">
            <v>0.22838684223504463</v>
          </cell>
          <cell r="R4">
            <v>0.23915329401545282</v>
          </cell>
          <cell r="S4">
            <v>0.25067996373526746</v>
          </cell>
          <cell r="T4">
            <v>0.26479924636464702</v>
          </cell>
        </row>
        <row r="5">
          <cell r="B5" t="str">
            <v>Baseline funding</v>
          </cell>
          <cell r="C5">
            <v>13.9</v>
          </cell>
          <cell r="D5">
            <v>16.899999999999999</v>
          </cell>
          <cell r="E5">
            <v>26.9</v>
          </cell>
          <cell r="F5">
            <v>39.1</v>
          </cell>
          <cell r="G5">
            <v>42.5</v>
          </cell>
          <cell r="H5">
            <v>46.31</v>
          </cell>
          <cell r="I5">
            <v>52.31</v>
          </cell>
          <cell r="J5">
            <v>55.3</v>
          </cell>
          <cell r="K5">
            <v>59.31</v>
          </cell>
          <cell r="L5">
            <v>0.1054628224582701</v>
          </cell>
          <cell r="M5">
            <v>0.1243561442236939</v>
          </cell>
          <cell r="N5">
            <v>0.17814569536423841</v>
          </cell>
          <cell r="O5">
            <v>0.22865497076023392</v>
          </cell>
          <cell r="P5">
            <v>0.24285714285714285</v>
          </cell>
          <cell r="Q5">
            <v>0.22838684223504463</v>
          </cell>
          <cell r="R5">
            <v>0.23915329401545282</v>
          </cell>
          <cell r="S5">
            <v>0.25067996373526746</v>
          </cell>
          <cell r="T5">
            <v>0.26479924636464702</v>
          </cell>
        </row>
        <row r="6">
          <cell r="B6" t="str">
            <v>Foreign sources</v>
          </cell>
          <cell r="C6">
            <v>63.6</v>
          </cell>
          <cell r="D6">
            <v>63.4</v>
          </cell>
          <cell r="E6">
            <v>62.7</v>
          </cell>
          <cell r="F6">
            <v>74.900000000000006</v>
          </cell>
          <cell r="G6">
            <v>70.400000000000006</v>
          </cell>
          <cell r="H6">
            <v>66.42</v>
          </cell>
          <cell r="I6">
            <v>57.9</v>
          </cell>
          <cell r="J6">
            <v>43.8</v>
          </cell>
          <cell r="K6">
            <v>23.501999999999999</v>
          </cell>
          <cell r="L6">
            <v>0.48254931714719268</v>
          </cell>
          <cell r="M6">
            <v>0.4665194996320825</v>
          </cell>
          <cell r="N6">
            <v>0.4152317880794702</v>
          </cell>
          <cell r="O6">
            <v>0.4380116959064328</v>
          </cell>
          <cell r="P6">
            <v>0.4022857142857143</v>
          </cell>
          <cell r="Q6">
            <v>0.32756324900133155</v>
          </cell>
          <cell r="R6">
            <v>0.26470991633520774</v>
          </cell>
          <cell r="S6">
            <v>0.19854941069809612</v>
          </cell>
          <cell r="T6">
            <v>0.10492854304606195</v>
          </cell>
        </row>
        <row r="7">
          <cell r="B7" t="str">
            <v>Other funds</v>
          </cell>
          <cell r="C7">
            <v>16.399999999999999</v>
          </cell>
          <cell r="D7">
            <v>16.2</v>
          </cell>
          <cell r="E7">
            <v>21.2</v>
          </cell>
          <cell r="F7">
            <v>16.400000000000006</v>
          </cell>
          <cell r="G7">
            <v>19.400000000000002</v>
          </cell>
          <cell r="H7">
            <v>43.73</v>
          </cell>
          <cell r="I7">
            <v>56.21</v>
          </cell>
          <cell r="J7">
            <v>66.2</v>
          </cell>
          <cell r="K7">
            <v>81.858999999999995</v>
          </cell>
          <cell r="L7">
            <v>0.12443095599393017</v>
          </cell>
          <cell r="M7">
            <v>0.11920529801324505</v>
          </cell>
          <cell r="N7">
            <v>0.14039735099337747</v>
          </cell>
          <cell r="O7">
            <v>9.5906432748538051E-2</v>
          </cell>
          <cell r="P7">
            <v>0.11085714285714286</v>
          </cell>
          <cell r="Q7">
            <v>0.21566306652857914</v>
          </cell>
          <cell r="R7">
            <v>0.25698349563388651</v>
          </cell>
          <cell r="S7">
            <v>0.30009066183136907</v>
          </cell>
          <cell r="T7">
            <v>0.36547296422464404</v>
          </cell>
        </row>
        <row r="8">
          <cell r="C8">
            <v>131.80000000000001</v>
          </cell>
          <cell r="D8">
            <v>135.89999999999998</v>
          </cell>
          <cell r="E8">
            <v>151</v>
          </cell>
          <cell r="F8">
            <v>171</v>
          </cell>
          <cell r="G8">
            <v>175</v>
          </cell>
          <cell r="H8">
            <v>202.77</v>
          </cell>
          <cell r="I8">
            <v>218.73000000000002</v>
          </cell>
          <cell r="J8">
            <v>220.59999999999997</v>
          </cell>
          <cell r="K8">
            <v>223.98099999999999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ohandatud 1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E8E1F4"/>
      </a:accent1>
      <a:accent2>
        <a:srgbClr val="B64F38"/>
      </a:accent2>
      <a:accent3>
        <a:srgbClr val="2C2A29"/>
      </a:accent3>
      <a:accent4>
        <a:srgbClr val="FBE4CC"/>
      </a:accent4>
      <a:accent5>
        <a:srgbClr val="88B638"/>
      </a:accent5>
      <a:accent6>
        <a:srgbClr val="6638B6"/>
      </a:accent6>
      <a:hlink>
        <a:srgbClr val="EA7600"/>
      </a:hlink>
      <a:folHlink>
        <a:srgbClr val="CCE7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ohandatud 1">
    <a:dk1>
      <a:sysClr val="windowText" lastClr="000000"/>
    </a:dk1>
    <a:lt1>
      <a:sysClr val="window" lastClr="FFFFFF"/>
    </a:lt1>
    <a:dk2>
      <a:srgbClr val="373545"/>
    </a:dk2>
    <a:lt2>
      <a:srgbClr val="DCD8DC"/>
    </a:lt2>
    <a:accent1>
      <a:srgbClr val="E8E1F4"/>
    </a:accent1>
    <a:accent2>
      <a:srgbClr val="B64F38"/>
    </a:accent2>
    <a:accent3>
      <a:srgbClr val="2C2A29"/>
    </a:accent3>
    <a:accent4>
      <a:srgbClr val="FBE4CC"/>
    </a:accent4>
    <a:accent5>
      <a:srgbClr val="88B638"/>
    </a:accent5>
    <a:accent6>
      <a:srgbClr val="6638B6"/>
    </a:accent6>
    <a:hlink>
      <a:srgbClr val="EA7600"/>
    </a:hlink>
    <a:folHlink>
      <a:srgbClr val="CCE7F4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A52EA-72E3-40EF-87E3-0EAE65D3BB32}">
  <dimension ref="A1:H14"/>
  <sheetViews>
    <sheetView tabSelected="1" workbookViewId="0">
      <selection activeCell="F17" sqref="F17"/>
    </sheetView>
  </sheetViews>
  <sheetFormatPr defaultRowHeight="14.5" x14ac:dyDescent="0.35"/>
  <cols>
    <col min="2" max="2" width="16.7265625" customWidth="1"/>
    <col min="3" max="3" width="9.54296875" bestFit="1" customWidth="1"/>
    <col min="4" max="4" width="29.7265625" customWidth="1"/>
    <col min="5" max="5" width="10" customWidth="1"/>
    <col min="6" max="6" width="18" customWidth="1"/>
    <col min="7" max="7" width="11.54296875" customWidth="1"/>
  </cols>
  <sheetData>
    <row r="1" spans="1:8" x14ac:dyDescent="0.35">
      <c r="A1" s="56" t="s">
        <v>82</v>
      </c>
      <c r="B1" s="56"/>
      <c r="C1" s="56"/>
      <c r="D1" s="56"/>
      <c r="E1" s="56"/>
      <c r="F1" s="56"/>
      <c r="G1" s="56"/>
      <c r="H1" s="56"/>
    </row>
    <row r="2" spans="1:8" x14ac:dyDescent="0.35">
      <c r="A2" s="4"/>
      <c r="B2" s="4"/>
      <c r="C2" s="4"/>
      <c r="D2" s="4"/>
      <c r="E2" s="4"/>
      <c r="F2" s="4"/>
      <c r="G2" s="4"/>
    </row>
    <row r="3" spans="1:8" x14ac:dyDescent="0.35">
      <c r="A3" s="22" t="s">
        <v>4</v>
      </c>
      <c r="B3" s="22" t="s">
        <v>5</v>
      </c>
      <c r="C3" s="23" t="s">
        <v>54</v>
      </c>
      <c r="D3" s="22"/>
      <c r="E3" s="23" t="s">
        <v>54</v>
      </c>
      <c r="F3" s="22" t="s">
        <v>7</v>
      </c>
      <c r="G3" s="23" t="s">
        <v>54</v>
      </c>
      <c r="H3" s="22" t="s">
        <v>6</v>
      </c>
    </row>
    <row r="4" spans="1:8" x14ac:dyDescent="0.35">
      <c r="A4" s="14">
        <v>6.7844331331172892E-3</v>
      </c>
      <c r="B4" s="15" t="s">
        <v>8</v>
      </c>
      <c r="C4" s="18">
        <v>244.31489999999999</v>
      </c>
      <c r="D4" s="15" t="s">
        <v>9</v>
      </c>
      <c r="E4" s="18">
        <v>214.2149</v>
      </c>
      <c r="F4" s="15" t="s">
        <v>10</v>
      </c>
      <c r="G4" s="18">
        <v>276.77429999999998</v>
      </c>
      <c r="H4" s="16">
        <v>7.6858052100602309E-3</v>
      </c>
    </row>
    <row r="5" spans="1:8" x14ac:dyDescent="0.35">
      <c r="A5" s="14">
        <v>9.0106106172818928E-3</v>
      </c>
      <c r="B5" s="15" t="s">
        <v>11</v>
      </c>
      <c r="C5" s="18">
        <v>324.48199999999997</v>
      </c>
      <c r="D5" s="26" t="s">
        <v>55</v>
      </c>
      <c r="E5" s="18">
        <v>30.1</v>
      </c>
      <c r="F5" s="15" t="s">
        <v>12</v>
      </c>
      <c r="G5" s="18">
        <v>364.96300000000002</v>
      </c>
      <c r="H5" s="16">
        <v>1.0134736234105596E-2</v>
      </c>
    </row>
    <row r="6" spans="1:8" x14ac:dyDescent="0.35">
      <c r="A6" s="14">
        <v>2.0257642782364328E-3</v>
      </c>
      <c r="B6" s="15" t="s">
        <v>13</v>
      </c>
      <c r="C6" s="18">
        <v>72.95</v>
      </c>
      <c r="D6" s="15" t="s">
        <v>14</v>
      </c>
      <c r="E6" s="18">
        <v>20</v>
      </c>
      <c r="F6" s="15"/>
      <c r="G6" s="15"/>
      <c r="H6" s="15"/>
    </row>
    <row r="7" spans="1:8" x14ac:dyDescent="0.35">
      <c r="A7" s="24">
        <v>1.7820808028635615E-2</v>
      </c>
      <c r="B7" s="7" t="s">
        <v>15</v>
      </c>
      <c r="C7" s="27">
        <v>641.74689999999998</v>
      </c>
      <c r="D7" s="15" t="s">
        <v>16</v>
      </c>
      <c r="E7" s="18">
        <v>304.48199999999997</v>
      </c>
      <c r="F7" s="7" t="s">
        <v>15</v>
      </c>
      <c r="G7" s="38">
        <v>641.73</v>
      </c>
      <c r="H7" s="25">
        <v>1.7820338728891928E-2</v>
      </c>
    </row>
    <row r="8" spans="1:8" x14ac:dyDescent="0.35">
      <c r="A8" s="17"/>
      <c r="B8" s="17"/>
      <c r="C8" s="17"/>
      <c r="D8" s="15" t="s">
        <v>17</v>
      </c>
      <c r="E8" s="18">
        <v>42.57</v>
      </c>
      <c r="F8" s="17"/>
      <c r="G8" s="17"/>
      <c r="H8" s="17"/>
    </row>
    <row r="9" spans="1:8" x14ac:dyDescent="0.35">
      <c r="A9" s="17"/>
      <c r="B9" s="17"/>
      <c r="C9" s="17"/>
      <c r="D9" s="15" t="s">
        <v>18</v>
      </c>
      <c r="E9" s="18">
        <v>30.38</v>
      </c>
      <c r="F9" s="17"/>
      <c r="G9" s="17"/>
      <c r="H9" s="17"/>
    </row>
    <row r="10" spans="1:8" x14ac:dyDescent="0.35">
      <c r="A10" s="17"/>
      <c r="B10" s="17"/>
      <c r="C10" s="17"/>
      <c r="D10" s="7" t="s">
        <v>15</v>
      </c>
      <c r="E10" s="27">
        <v>642</v>
      </c>
      <c r="F10" s="17"/>
      <c r="G10" s="17"/>
      <c r="H10" s="17"/>
    </row>
    <row r="11" spans="1:8" x14ac:dyDescent="0.35">
      <c r="A11" s="17"/>
      <c r="B11" s="17"/>
      <c r="C11" s="17"/>
      <c r="D11" s="17"/>
      <c r="E11" s="17"/>
      <c r="F11" s="17"/>
      <c r="G11" s="17"/>
      <c r="H11" s="17"/>
    </row>
    <row r="12" spans="1:8" x14ac:dyDescent="0.35">
      <c r="A12" t="s">
        <v>19</v>
      </c>
    </row>
    <row r="13" spans="1:8" x14ac:dyDescent="0.35">
      <c r="A13" s="57" t="s">
        <v>83</v>
      </c>
      <c r="B13" s="57"/>
      <c r="C13" s="57"/>
      <c r="D13" s="57"/>
      <c r="E13" s="57"/>
      <c r="F13" s="57"/>
    </row>
    <row r="14" spans="1:8" x14ac:dyDescent="0.35">
      <c r="A14" s="57" t="s">
        <v>53</v>
      </c>
      <c r="B14" s="57"/>
      <c r="C14" s="57"/>
      <c r="D14" s="57"/>
      <c r="E14" s="57"/>
      <c r="F14" s="57"/>
    </row>
  </sheetData>
  <mergeCells count="3">
    <mergeCell ref="A1:H1"/>
    <mergeCell ref="A13:F13"/>
    <mergeCell ref="A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1BE54-AFF3-4DB3-8A10-AAABBC7CBFFE}">
  <dimension ref="A1:S13"/>
  <sheetViews>
    <sheetView zoomScaleNormal="100" workbookViewId="0">
      <selection activeCell="C14" sqref="C14"/>
    </sheetView>
  </sheetViews>
  <sheetFormatPr defaultRowHeight="14.5" x14ac:dyDescent="0.35"/>
  <cols>
    <col min="1" max="1" width="28" customWidth="1"/>
    <col min="2" max="2" width="9.54296875" customWidth="1"/>
    <col min="3" max="3" width="9.7265625" customWidth="1"/>
    <col min="4" max="4" width="12.453125" customWidth="1"/>
    <col min="5" max="5" width="9.81640625" customWidth="1"/>
    <col min="7" max="7" width="12.1796875" customWidth="1"/>
    <col min="9" max="9" width="9.7265625" customWidth="1"/>
    <col min="11" max="11" width="9.81640625" customWidth="1"/>
    <col min="12" max="12" width="9.1796875" customWidth="1"/>
    <col min="13" max="13" width="11.54296875" customWidth="1"/>
  </cols>
  <sheetData>
    <row r="1" spans="1:19" ht="15" customHeight="1" x14ac:dyDescent="0.35">
      <c r="A1" s="11" t="s">
        <v>94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9" x14ac:dyDescent="0.35">
      <c r="A2" s="6"/>
      <c r="B2" s="58">
        <v>2016</v>
      </c>
      <c r="C2" s="58"/>
      <c r="D2" s="58">
        <v>2017</v>
      </c>
      <c r="E2" s="58"/>
      <c r="F2" s="58">
        <v>2018</v>
      </c>
      <c r="G2" s="58"/>
      <c r="H2" s="58">
        <v>2019</v>
      </c>
      <c r="I2" s="58"/>
      <c r="J2" s="58">
        <v>2020</v>
      </c>
      <c r="K2" s="58"/>
      <c r="L2" s="58">
        <v>2021</v>
      </c>
      <c r="M2" s="58"/>
      <c r="N2" s="58">
        <v>2022</v>
      </c>
      <c r="O2" s="58"/>
      <c r="P2" s="58">
        <v>2023</v>
      </c>
      <c r="Q2" s="58"/>
      <c r="R2" s="58">
        <v>2024</v>
      </c>
      <c r="S2" s="58"/>
    </row>
    <row r="3" spans="1:19" x14ac:dyDescent="0.35">
      <c r="A3" s="7"/>
      <c r="B3" s="20" t="s">
        <v>47</v>
      </c>
      <c r="C3" s="1" t="s">
        <v>3</v>
      </c>
      <c r="D3" s="20" t="s">
        <v>47</v>
      </c>
      <c r="E3" s="1" t="s">
        <v>3</v>
      </c>
      <c r="F3" s="20" t="s">
        <v>47</v>
      </c>
      <c r="G3" s="1" t="s">
        <v>3</v>
      </c>
      <c r="H3" s="20" t="s">
        <v>47</v>
      </c>
      <c r="I3" s="1" t="s">
        <v>3</v>
      </c>
      <c r="J3" s="20" t="s">
        <v>47</v>
      </c>
      <c r="K3" s="1" t="s">
        <v>3</v>
      </c>
      <c r="L3" s="1" t="s">
        <v>47</v>
      </c>
      <c r="M3" s="1" t="s">
        <v>3</v>
      </c>
      <c r="N3" s="1" t="s">
        <v>47</v>
      </c>
      <c r="O3" s="1" t="s">
        <v>3</v>
      </c>
      <c r="P3" s="1" t="s">
        <v>47</v>
      </c>
      <c r="Q3" s="1" t="s">
        <v>3</v>
      </c>
      <c r="R3" s="1" t="s">
        <v>47</v>
      </c>
      <c r="S3" s="1" t="s">
        <v>3</v>
      </c>
    </row>
    <row r="4" spans="1:19" x14ac:dyDescent="0.35">
      <c r="A4" s="1" t="s">
        <v>45</v>
      </c>
      <c r="B4" s="5">
        <f>C4/C8</f>
        <v>0.28755690440060694</v>
      </c>
      <c r="C4" s="1">
        <v>37.9</v>
      </c>
      <c r="D4" s="5">
        <f>E4/E8</f>
        <v>0.28991905813097868</v>
      </c>
      <c r="E4" s="1">
        <v>39.4</v>
      </c>
      <c r="F4" s="5">
        <v>0.26622516556291392</v>
      </c>
      <c r="G4" s="1">
        <v>40.200000000000003</v>
      </c>
      <c r="H4" s="5">
        <f>I4/I8</f>
        <v>0.23742690058479532</v>
      </c>
      <c r="I4" s="3">
        <v>40.6</v>
      </c>
      <c r="J4" s="5">
        <f>K4/K8</f>
        <v>0.24399999999999997</v>
      </c>
      <c r="K4" s="3">
        <f>42.3+0.4</f>
        <v>42.699999999999996</v>
      </c>
      <c r="L4" s="5">
        <f>M4/M8</f>
        <v>0.22838684223504463</v>
      </c>
      <c r="M4" s="3">
        <v>46.31</v>
      </c>
      <c r="N4" s="5">
        <f>O4/O8</f>
        <v>0.23915329401545282</v>
      </c>
      <c r="O4" s="3">
        <v>52.31</v>
      </c>
      <c r="P4" s="5">
        <f>Q4/$Q$8</f>
        <v>0.25067996373526746</v>
      </c>
      <c r="Q4" s="3">
        <v>55.3</v>
      </c>
      <c r="R4" s="54">
        <f>S4/$S$8</f>
        <v>0.26479924636464702</v>
      </c>
      <c r="S4" s="55">
        <v>59.31</v>
      </c>
    </row>
    <row r="5" spans="1:19" x14ac:dyDescent="0.35">
      <c r="A5" s="1" t="s">
        <v>46</v>
      </c>
      <c r="B5" s="5">
        <f>C5/C8</f>
        <v>0.1054628224582701</v>
      </c>
      <c r="C5" s="1">
        <v>13.9</v>
      </c>
      <c r="D5" s="5">
        <f>E5/E8</f>
        <v>0.1243561442236939</v>
      </c>
      <c r="E5" s="1">
        <v>16.899999999999999</v>
      </c>
      <c r="F5" s="5">
        <v>0.17814569536423841</v>
      </c>
      <c r="G5" s="1">
        <v>26.9</v>
      </c>
      <c r="H5" s="5">
        <f>I5/I8</f>
        <v>0.22865497076023392</v>
      </c>
      <c r="I5" s="3">
        <v>39.1</v>
      </c>
      <c r="J5" s="5">
        <f>K5/K8</f>
        <v>0.24285714285714285</v>
      </c>
      <c r="K5" s="3">
        <v>42.5</v>
      </c>
      <c r="L5" s="5">
        <f>M5/M8</f>
        <v>0.22838684223504463</v>
      </c>
      <c r="M5" s="3">
        <v>46.31</v>
      </c>
      <c r="N5" s="5">
        <f>O5/O8</f>
        <v>0.23915329401545282</v>
      </c>
      <c r="O5" s="3">
        <v>52.31</v>
      </c>
      <c r="P5" s="5">
        <f>Q5/$Q$8</f>
        <v>0.25067996373526746</v>
      </c>
      <c r="Q5" s="3">
        <v>55.3</v>
      </c>
      <c r="R5" s="54">
        <f t="shared" ref="R5:R8" si="0">S5/$S$8</f>
        <v>0.26479924636464702</v>
      </c>
      <c r="S5" s="55">
        <v>59.31</v>
      </c>
    </row>
    <row r="6" spans="1:19" x14ac:dyDescent="0.35">
      <c r="A6" s="1" t="s">
        <v>77</v>
      </c>
      <c r="B6" s="5">
        <f>C6/C8</f>
        <v>0.48254931714719268</v>
      </c>
      <c r="C6" s="1">
        <v>63.6</v>
      </c>
      <c r="D6" s="5">
        <f>E6/E8</f>
        <v>0.4665194996320825</v>
      </c>
      <c r="E6" s="1">
        <v>63.4</v>
      </c>
      <c r="F6" s="5">
        <v>0.4152317880794702</v>
      </c>
      <c r="G6" s="1">
        <v>62.7</v>
      </c>
      <c r="H6" s="5">
        <f>I6/I8</f>
        <v>0.4380116959064328</v>
      </c>
      <c r="I6" s="3">
        <v>74.900000000000006</v>
      </c>
      <c r="J6" s="5">
        <f>K6/K8</f>
        <v>0.4022857142857143</v>
      </c>
      <c r="K6" s="3">
        <v>70.400000000000006</v>
      </c>
      <c r="L6" s="5">
        <f>M6/M8</f>
        <v>0.32756324900133155</v>
      </c>
      <c r="M6" s="3">
        <v>66.42</v>
      </c>
      <c r="N6" s="5">
        <f>O6/O8</f>
        <v>0.26470991633520774</v>
      </c>
      <c r="O6" s="3">
        <v>57.9</v>
      </c>
      <c r="P6" s="5">
        <f>Q6/$Q$8</f>
        <v>0.19854941069809612</v>
      </c>
      <c r="Q6" s="3">
        <v>43.8</v>
      </c>
      <c r="R6" s="54">
        <f t="shared" si="0"/>
        <v>0.10492854304606195</v>
      </c>
      <c r="S6" s="55">
        <v>23.501999999999999</v>
      </c>
    </row>
    <row r="7" spans="1:19" x14ac:dyDescent="0.35">
      <c r="A7" s="1" t="s">
        <v>76</v>
      </c>
      <c r="B7" s="5">
        <f>C7/C8</f>
        <v>0.12443095599393017</v>
      </c>
      <c r="C7" s="1">
        <v>16.399999999999999</v>
      </c>
      <c r="D7" s="5">
        <f>E7/E8</f>
        <v>0.11920529801324505</v>
      </c>
      <c r="E7" s="1">
        <v>16.2</v>
      </c>
      <c r="F7" s="5">
        <v>0.14039735099337747</v>
      </c>
      <c r="G7" s="1">
        <v>21.2</v>
      </c>
      <c r="H7" s="5">
        <f>I7/I8</f>
        <v>9.5906432748538051E-2</v>
      </c>
      <c r="I7" s="3">
        <f>I8-I4-I5-I6</f>
        <v>16.400000000000006</v>
      </c>
      <c r="J7" s="5">
        <f>K7/K8</f>
        <v>0.11085714285714286</v>
      </c>
      <c r="K7" s="3">
        <f>20-0.4-0.2</f>
        <v>19.400000000000002</v>
      </c>
      <c r="L7" s="5">
        <f>M7/M8</f>
        <v>0.21566306652857914</v>
      </c>
      <c r="M7" s="3">
        <v>43.73</v>
      </c>
      <c r="N7" s="5">
        <f>O7/O8</f>
        <v>0.25698349563388651</v>
      </c>
      <c r="O7" s="3">
        <v>56.21</v>
      </c>
      <c r="P7" s="5">
        <f>Q7/$Q$8</f>
        <v>0.30009066183136907</v>
      </c>
      <c r="Q7" s="3">
        <v>66.2</v>
      </c>
      <c r="R7" s="54">
        <f t="shared" si="0"/>
        <v>0.36547296422464404</v>
      </c>
      <c r="S7" s="55">
        <v>81.858999999999995</v>
      </c>
    </row>
    <row r="8" spans="1:19" x14ac:dyDescent="0.35">
      <c r="A8" s="7" t="s">
        <v>15</v>
      </c>
      <c r="B8" s="8">
        <f>SUM(B4:B7)</f>
        <v>0.99999999999999989</v>
      </c>
      <c r="C8" s="7">
        <f>SUM(C4:C7)</f>
        <v>131.80000000000001</v>
      </c>
      <c r="D8" s="8">
        <f>SUM(D4:D7)</f>
        <v>1</v>
      </c>
      <c r="E8" s="7">
        <f>SUM(E4:E7)</f>
        <v>135.89999999999998</v>
      </c>
      <c r="F8" s="8">
        <f>SUM(F4:F7)</f>
        <v>1</v>
      </c>
      <c r="G8" s="9">
        <v>151</v>
      </c>
      <c r="H8" s="8">
        <f>SUM(H4:H7)</f>
        <v>1</v>
      </c>
      <c r="I8" s="9">
        <v>171</v>
      </c>
      <c r="J8" s="10">
        <f>SUM(J4:J7)</f>
        <v>1</v>
      </c>
      <c r="K8" s="9">
        <f>SUM(K4:K7)</f>
        <v>175</v>
      </c>
      <c r="L8" s="10">
        <f>SUM(L4:L7)</f>
        <v>0.99999999999999989</v>
      </c>
      <c r="M8" s="9">
        <f t="shared" ref="M8:O8" si="1">SUM(M4:M7)</f>
        <v>202.77</v>
      </c>
      <c r="N8" s="10">
        <f>SUM(N4:N7)</f>
        <v>1</v>
      </c>
      <c r="O8" s="9">
        <f t="shared" si="1"/>
        <v>218.73000000000002</v>
      </c>
      <c r="P8" s="10">
        <f>SUM(P4:P7)</f>
        <v>1</v>
      </c>
      <c r="Q8" s="9">
        <f>SUM(Q4:Q7)</f>
        <v>220.59999999999997</v>
      </c>
      <c r="R8" s="10">
        <f t="shared" si="0"/>
        <v>1</v>
      </c>
      <c r="S8" s="9">
        <f>SUM(S4:S7)</f>
        <v>223.98099999999999</v>
      </c>
    </row>
    <row r="10" spans="1:19" x14ac:dyDescent="0.35">
      <c r="A10" s="40" t="s">
        <v>75</v>
      </c>
      <c r="B10" s="19"/>
      <c r="C10" s="19"/>
      <c r="D10" s="19"/>
      <c r="E10" s="19"/>
    </row>
    <row r="11" spans="1:19" x14ac:dyDescent="0.35">
      <c r="A11" s="53" t="s">
        <v>95</v>
      </c>
    </row>
    <row r="12" spans="1:19" x14ac:dyDescent="0.35">
      <c r="A12" t="s">
        <v>96</v>
      </c>
    </row>
    <row r="13" spans="1:19" x14ac:dyDescent="0.35">
      <c r="A13" s="60" t="s">
        <v>97</v>
      </c>
    </row>
  </sheetData>
  <mergeCells count="9">
    <mergeCell ref="R2:S2"/>
    <mergeCell ref="B2:C2"/>
    <mergeCell ref="D2:E2"/>
    <mergeCell ref="F2:G2"/>
    <mergeCell ref="P2:Q2"/>
    <mergeCell ref="N2:O2"/>
    <mergeCell ref="H2:I2"/>
    <mergeCell ref="J2:K2"/>
    <mergeCell ref="L2:M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049D-504B-46D4-A351-8DB3C6E19CE2}">
  <dimension ref="A1:Q11"/>
  <sheetViews>
    <sheetView zoomScaleNormal="100" workbookViewId="0">
      <pane xSplit="1" topLeftCell="B1" activePane="topRight" state="frozen"/>
      <selection activeCell="A10" sqref="A10"/>
      <selection pane="topRight" activeCell="A12" sqref="A12"/>
    </sheetView>
  </sheetViews>
  <sheetFormatPr defaultRowHeight="14.5" x14ac:dyDescent="0.35"/>
  <cols>
    <col min="1" max="1" width="67.453125" customWidth="1"/>
    <col min="2" max="2" width="9.81640625" bestFit="1" customWidth="1"/>
    <col min="3" max="3" width="10.26953125" customWidth="1"/>
    <col min="4" max="4" width="9.81640625" bestFit="1" customWidth="1"/>
    <col min="5" max="5" width="9.1796875" customWidth="1"/>
    <col min="6" max="6" width="9.81640625" bestFit="1" customWidth="1"/>
    <col min="7" max="7" width="9.54296875" customWidth="1"/>
    <col min="8" max="8" width="9.81640625" bestFit="1" customWidth="1"/>
    <col min="9" max="9" width="9" customWidth="1"/>
    <col min="10" max="10" width="9.81640625" bestFit="1" customWidth="1"/>
    <col min="11" max="11" width="11.1796875" customWidth="1"/>
    <col min="12" max="12" width="9.81640625" bestFit="1" customWidth="1"/>
    <col min="13" max="13" width="9.1796875" customWidth="1"/>
    <col min="14" max="14" width="9.81640625" customWidth="1"/>
    <col min="15" max="15" width="10.81640625" customWidth="1"/>
    <col min="16" max="16" width="11" bestFit="1" customWidth="1"/>
    <col min="17" max="17" width="10.36328125" customWidth="1"/>
    <col min="18" max="18" width="11" bestFit="1" customWidth="1"/>
    <col min="19" max="19" width="15" customWidth="1"/>
    <col min="20" max="20" width="11" bestFit="1" customWidth="1"/>
    <col min="21" max="21" width="14.453125" customWidth="1"/>
    <col min="22" max="22" width="11" bestFit="1" customWidth="1"/>
    <col min="23" max="23" width="14.26953125" customWidth="1"/>
    <col min="24" max="24" width="11" bestFit="1" customWidth="1"/>
    <col min="25" max="25" width="14.453125" customWidth="1"/>
    <col min="26" max="26" width="12.7265625" customWidth="1"/>
    <col min="27" max="27" width="11.1796875" customWidth="1"/>
    <col min="28" max="28" width="11" customWidth="1"/>
  </cols>
  <sheetData>
    <row r="1" spans="1:17" x14ac:dyDescent="0.35">
      <c r="A1" s="59" t="s">
        <v>98</v>
      </c>
      <c r="B1" s="59"/>
      <c r="C1" s="59"/>
      <c r="D1" s="4"/>
    </row>
    <row r="2" spans="1:17" x14ac:dyDescent="0.35">
      <c r="A2" s="2"/>
      <c r="B2" s="6">
        <v>2009</v>
      </c>
      <c r="C2" s="6">
        <v>2010</v>
      </c>
      <c r="D2" s="6">
        <v>2011</v>
      </c>
      <c r="E2" s="6">
        <v>2012</v>
      </c>
      <c r="F2" s="6">
        <v>2013</v>
      </c>
      <c r="G2" s="6">
        <v>2014</v>
      </c>
      <c r="H2" s="6">
        <v>2015</v>
      </c>
      <c r="I2" s="6">
        <v>2016</v>
      </c>
      <c r="J2" s="6">
        <v>2017</v>
      </c>
      <c r="K2" s="6">
        <v>2018</v>
      </c>
      <c r="L2" s="6">
        <v>2019</v>
      </c>
      <c r="M2" s="6">
        <v>2020</v>
      </c>
      <c r="N2" s="6">
        <v>2021</v>
      </c>
      <c r="O2" s="6">
        <v>2022</v>
      </c>
      <c r="P2" s="6">
        <v>2023</v>
      </c>
      <c r="Q2" s="6">
        <v>2024</v>
      </c>
    </row>
    <row r="3" spans="1:17" x14ac:dyDescent="0.35">
      <c r="A3" s="1" t="s">
        <v>49</v>
      </c>
      <c r="B3" s="1">
        <v>39.6</v>
      </c>
      <c r="C3" s="1">
        <v>37.799999999999997</v>
      </c>
      <c r="D3" s="12">
        <v>37.9</v>
      </c>
      <c r="E3" s="12">
        <v>37.799999999999997</v>
      </c>
      <c r="F3" s="12">
        <v>37.700000000000003</v>
      </c>
      <c r="G3" s="12">
        <v>38</v>
      </c>
      <c r="H3" s="12">
        <v>42.4</v>
      </c>
      <c r="I3" s="12">
        <v>37.9</v>
      </c>
      <c r="J3" s="12">
        <v>39.4</v>
      </c>
      <c r="K3" s="12">
        <v>40.200000000000003</v>
      </c>
      <c r="L3" s="1">
        <v>40.6</v>
      </c>
      <c r="M3" s="12">
        <v>42.7</v>
      </c>
      <c r="N3" s="12">
        <v>46.3</v>
      </c>
      <c r="O3" s="12">
        <v>52.3</v>
      </c>
      <c r="P3" s="12">
        <v>55.3</v>
      </c>
      <c r="Q3" s="61">
        <v>59.3</v>
      </c>
    </row>
    <row r="4" spans="1:17" x14ac:dyDescent="0.35">
      <c r="A4" s="1" t="s">
        <v>50</v>
      </c>
      <c r="B4" s="1">
        <v>7.8</v>
      </c>
      <c r="C4" s="1">
        <v>7.2</v>
      </c>
      <c r="D4" s="12">
        <v>7.2</v>
      </c>
      <c r="E4" s="12">
        <v>7.2</v>
      </c>
      <c r="F4" s="12">
        <v>7.2</v>
      </c>
      <c r="G4" s="12">
        <v>8.4</v>
      </c>
      <c r="H4" s="12">
        <v>9.3000000000000007</v>
      </c>
      <c r="I4" s="12">
        <v>13.9</v>
      </c>
      <c r="J4" s="12">
        <v>16.899999999999999</v>
      </c>
      <c r="K4" s="12">
        <v>26.9</v>
      </c>
      <c r="L4" s="1">
        <v>39.1</v>
      </c>
      <c r="M4" s="12">
        <v>42.5</v>
      </c>
      <c r="N4" s="12">
        <v>46.3</v>
      </c>
      <c r="O4" s="12">
        <v>52.3</v>
      </c>
      <c r="P4" s="12">
        <v>55.3</v>
      </c>
      <c r="Q4" s="61">
        <v>59.3</v>
      </c>
    </row>
    <row r="5" spans="1:17" x14ac:dyDescent="0.35">
      <c r="A5" s="1" t="s">
        <v>51</v>
      </c>
      <c r="B5" s="5">
        <f t="shared" ref="B5:L5" si="0">B3/(B3+B4)</f>
        <v>0.83544303797468356</v>
      </c>
      <c r="C5" s="5">
        <f t="shared" si="0"/>
        <v>0.84</v>
      </c>
      <c r="D5" s="5">
        <f t="shared" si="0"/>
        <v>0.84035476718403546</v>
      </c>
      <c r="E5" s="5">
        <f t="shared" si="0"/>
        <v>0.84</v>
      </c>
      <c r="F5" s="5">
        <f t="shared" si="0"/>
        <v>0.83964365256124718</v>
      </c>
      <c r="G5" s="5">
        <f t="shared" si="0"/>
        <v>0.81896551724137934</v>
      </c>
      <c r="H5" s="5">
        <f t="shared" si="0"/>
        <v>0.82011605415860733</v>
      </c>
      <c r="I5" s="5">
        <f t="shared" si="0"/>
        <v>0.73166023166023164</v>
      </c>
      <c r="J5" s="5">
        <f t="shared" si="0"/>
        <v>0.69982238010657194</v>
      </c>
      <c r="K5" s="5">
        <f t="shared" si="0"/>
        <v>0.59910581222056636</v>
      </c>
      <c r="L5" s="5">
        <f t="shared" si="0"/>
        <v>0.50941028858218318</v>
      </c>
      <c r="M5" s="13">
        <f>M3/(M3+M4)</f>
        <v>0.50117370892018775</v>
      </c>
      <c r="N5" s="13">
        <f>N3/(N3+N4)</f>
        <v>0.5</v>
      </c>
      <c r="O5" s="13">
        <f>O3/(O3+O4)</f>
        <v>0.5</v>
      </c>
      <c r="P5" s="13">
        <f>P3/(P3+P4)</f>
        <v>0.5</v>
      </c>
      <c r="Q5" s="13">
        <f>Q3/(Q3+Q4)</f>
        <v>0.5</v>
      </c>
    </row>
    <row r="6" spans="1:17" x14ac:dyDescent="0.35">
      <c r="A6" s="1" t="s">
        <v>52</v>
      </c>
      <c r="B6" s="5">
        <f t="shared" ref="B6:K6" si="1">B4/(B4+B3)</f>
        <v>0.16455696202531644</v>
      </c>
      <c r="C6" s="5">
        <f t="shared" si="1"/>
        <v>0.16</v>
      </c>
      <c r="D6" s="5">
        <f t="shared" si="1"/>
        <v>0.15964523281596452</v>
      </c>
      <c r="E6" s="5">
        <f t="shared" si="1"/>
        <v>0.16</v>
      </c>
      <c r="F6" s="5">
        <f t="shared" si="1"/>
        <v>0.16035634743875277</v>
      </c>
      <c r="G6" s="5">
        <f t="shared" si="1"/>
        <v>0.18103448275862069</v>
      </c>
      <c r="H6" s="5">
        <f t="shared" si="1"/>
        <v>0.17988394584139267</v>
      </c>
      <c r="I6" s="5">
        <f t="shared" si="1"/>
        <v>0.26833976833976836</v>
      </c>
      <c r="J6" s="5">
        <f t="shared" si="1"/>
        <v>0.30017761989342806</v>
      </c>
      <c r="K6" s="5">
        <f t="shared" si="1"/>
        <v>0.4008941877794337</v>
      </c>
      <c r="L6" s="5">
        <f>L4/(L3+L4)</f>
        <v>0.49058971141781682</v>
      </c>
      <c r="M6" s="13">
        <f>M4/(M3+M4)</f>
        <v>0.49882629107981219</v>
      </c>
      <c r="N6" s="13">
        <f>N4/(N3+N4)</f>
        <v>0.5</v>
      </c>
      <c r="O6" s="13">
        <f>O4/(O3+O4)</f>
        <v>0.5</v>
      </c>
      <c r="P6" s="13">
        <f>P4/(P3+P4)</f>
        <v>0.5</v>
      </c>
      <c r="Q6" s="13">
        <f>Q4/(Q3+Q4)</f>
        <v>0.5</v>
      </c>
    </row>
    <row r="8" spans="1:17" x14ac:dyDescent="0.35">
      <c r="A8" s="41" t="s">
        <v>48</v>
      </c>
    </row>
    <row r="9" spans="1:17" x14ac:dyDescent="0.35">
      <c r="A9" t="s">
        <v>101</v>
      </c>
    </row>
    <row r="10" spans="1:17" ht="15" customHeight="1" x14ac:dyDescent="0.35">
      <c r="A10" s="21" t="s">
        <v>99</v>
      </c>
    </row>
    <row r="11" spans="1:17" x14ac:dyDescent="0.35">
      <c r="A11" s="60" t="s">
        <v>100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6FCD-E192-4132-9E2A-AE272D1D4FE8}">
  <dimension ref="A1:K37"/>
  <sheetViews>
    <sheetView workbookViewId="0">
      <selection activeCell="S14" sqref="S14"/>
    </sheetView>
  </sheetViews>
  <sheetFormatPr defaultRowHeight="14.5" x14ac:dyDescent="0.35"/>
  <cols>
    <col min="1" max="1" width="26.453125" customWidth="1"/>
  </cols>
  <sheetData>
    <row r="1" spans="1:11" x14ac:dyDescent="0.35">
      <c r="A1" s="4" t="s">
        <v>88</v>
      </c>
    </row>
    <row r="3" spans="1:11" x14ac:dyDescent="0.35">
      <c r="A3" s="43"/>
      <c r="B3" s="39">
        <v>2013</v>
      </c>
      <c r="C3" s="43" t="s">
        <v>57</v>
      </c>
      <c r="D3" s="43" t="s">
        <v>58</v>
      </c>
      <c r="E3" s="43" t="s">
        <v>59</v>
      </c>
      <c r="F3" s="43" t="s">
        <v>60</v>
      </c>
      <c r="G3" s="43" t="s">
        <v>61</v>
      </c>
      <c r="H3" s="43" t="s">
        <v>62</v>
      </c>
      <c r="I3" s="43" t="s">
        <v>64</v>
      </c>
      <c r="J3" s="39" t="s">
        <v>84</v>
      </c>
      <c r="K3" s="39" t="s">
        <v>85</v>
      </c>
    </row>
    <row r="4" spans="1:11" x14ac:dyDescent="0.35">
      <c r="A4" s="28" t="s">
        <v>20</v>
      </c>
      <c r="B4" s="32">
        <v>2.3300000000000001E-2</v>
      </c>
      <c r="C4" s="32">
        <v>2.3700163249283569E-2</v>
      </c>
      <c r="D4" s="32">
        <v>2.4281655881165747E-2</v>
      </c>
      <c r="E4" s="32">
        <v>2.5233771068204378E-2</v>
      </c>
      <c r="F4" s="32">
        <v>2.6666617983009105E-2</v>
      </c>
      <c r="G4" s="32">
        <v>2.8601752241274224E-2</v>
      </c>
      <c r="H4" s="32">
        <v>3.1566010593382328E-2</v>
      </c>
      <c r="I4" s="32">
        <v>3.3901868636566176E-2</v>
      </c>
      <c r="J4" s="32">
        <v>3.3932704453530568E-2</v>
      </c>
      <c r="K4" s="32">
        <v>3.4064848244084456E-2</v>
      </c>
    </row>
    <row r="5" spans="1:11" x14ac:dyDescent="0.35">
      <c r="A5" s="28" t="s">
        <v>36</v>
      </c>
      <c r="B5" s="32">
        <v>3.2599999999999997E-2</v>
      </c>
      <c r="C5" s="32">
        <v>3.1018373922342826E-2</v>
      </c>
      <c r="D5" s="32">
        <v>3.2190348208222835E-2</v>
      </c>
      <c r="E5" s="32">
        <v>3.2473611121536718E-2</v>
      </c>
      <c r="F5" s="32">
        <v>3.3627859353305187E-2</v>
      </c>
      <c r="G5" s="32">
        <v>3.3210612631144637E-2</v>
      </c>
      <c r="H5" s="32">
        <v>3.3875823469523635E-2</v>
      </c>
      <c r="I5" s="32">
        <v>3.4896037176905766E-2</v>
      </c>
      <c r="J5" s="32">
        <v>3.4021570679853681E-2</v>
      </c>
      <c r="K5" s="32">
        <v>3.4006849010941156E-2</v>
      </c>
    </row>
    <row r="6" spans="1:11" x14ac:dyDescent="0.35">
      <c r="A6" s="28" t="s">
        <v>1</v>
      </c>
      <c r="B6" s="32">
        <v>2.9500000000000002E-2</v>
      </c>
      <c r="C6" s="32">
        <v>3.0842864436954241E-2</v>
      </c>
      <c r="D6" s="32">
        <v>3.0496907652499846E-2</v>
      </c>
      <c r="E6" s="32">
        <v>3.1165466096955325E-2</v>
      </c>
      <c r="F6" s="32">
        <v>3.0565634950437497E-2</v>
      </c>
      <c r="G6" s="32">
        <v>3.0918247554143921E-2</v>
      </c>
      <c r="H6" s="32">
        <v>3.1326500602295568E-2</v>
      </c>
      <c r="I6" s="32">
        <v>3.2027798161404192E-2</v>
      </c>
      <c r="J6" s="32">
        <v>3.2636075682297018E-2</v>
      </c>
      <c r="K6" s="32">
        <v>3.2004755626791073E-2</v>
      </c>
    </row>
    <row r="7" spans="1:11" x14ac:dyDescent="0.35">
      <c r="A7" s="28" t="s">
        <v>38</v>
      </c>
      <c r="B7" s="32">
        <v>2.8399999999999998E-2</v>
      </c>
      <c r="C7" s="32">
        <v>2.8778404949050877E-2</v>
      </c>
      <c r="D7" s="32">
        <v>2.9337917440469503E-2</v>
      </c>
      <c r="E7" s="32">
        <v>2.9403891869820144E-2</v>
      </c>
      <c r="F7" s="32">
        <v>3.0470994992592954E-2</v>
      </c>
      <c r="G7" s="32">
        <v>3.1101054836648889E-2</v>
      </c>
      <c r="H7" s="32">
        <v>3.1670099680205864E-2</v>
      </c>
      <c r="I7" s="32">
        <v>3.1313579808034127E-2</v>
      </c>
      <c r="J7" s="32">
        <v>3.128822181370855E-2</v>
      </c>
      <c r="K7" s="32">
        <v>3.1253671962257631E-2</v>
      </c>
    </row>
    <row r="8" spans="1:11" x14ac:dyDescent="0.35">
      <c r="A8" s="28" t="s">
        <v>41</v>
      </c>
      <c r="B8" s="32">
        <v>3.27E-2</v>
      </c>
      <c r="C8" s="32">
        <v>3.1475081803989426E-2</v>
      </c>
      <c r="D8" s="32">
        <v>2.8719634789601909E-2</v>
      </c>
      <c r="E8" s="32">
        <v>2.7244182090677554E-2</v>
      </c>
      <c r="F8" s="32">
        <v>2.7278712864724414E-2</v>
      </c>
      <c r="G8" s="32">
        <v>2.757493724888847E-2</v>
      </c>
      <c r="H8" s="32">
        <v>2.7996147720734769E-2</v>
      </c>
      <c r="I8" s="32">
        <v>2.9124341491694603E-2</v>
      </c>
      <c r="J8" s="32">
        <v>2.9854178373445242E-2</v>
      </c>
      <c r="K8" s="32">
        <v>2.9541216103035606E-2</v>
      </c>
    </row>
    <row r="9" spans="1:11" x14ac:dyDescent="0.35">
      <c r="A9" s="28" t="s">
        <v>42</v>
      </c>
      <c r="B9" s="32">
        <v>2.9700000000000001E-2</v>
      </c>
      <c r="C9" s="32">
        <v>2.9140425275721804E-2</v>
      </c>
      <c r="D9" s="32">
        <v>3.0549664197472983E-2</v>
      </c>
      <c r="E9" s="32">
        <v>3.0928332727561084E-2</v>
      </c>
      <c r="F9" s="32">
        <v>2.9312430929668849E-2</v>
      </c>
      <c r="G9" s="32">
        <v>2.966028365815088E-2</v>
      </c>
      <c r="H9" s="32">
        <v>2.9424630661552618E-2</v>
      </c>
      <c r="I9" s="32">
        <v>2.9725812517684722E-2</v>
      </c>
      <c r="J9" s="32">
        <v>2.7614220480012785E-2</v>
      </c>
      <c r="K9" s="32">
        <v>2.4882230941380045E-2</v>
      </c>
    </row>
    <row r="10" spans="1:11" x14ac:dyDescent="0.35">
      <c r="A10" s="44" t="s">
        <v>65</v>
      </c>
      <c r="B10" s="45">
        <v>2.2100000000000002E-2</v>
      </c>
      <c r="C10" s="45">
        <v>2.2186661485242742E-2</v>
      </c>
      <c r="D10" s="45">
        <v>2.225364832560791E-2</v>
      </c>
      <c r="E10" s="45">
        <v>2.2362436985592937E-2</v>
      </c>
      <c r="F10" s="45">
        <v>2.2746032103307889E-2</v>
      </c>
      <c r="G10" s="45">
        <v>2.3029017071213582E-2</v>
      </c>
      <c r="H10" s="45">
        <v>2.3449240204458117E-2</v>
      </c>
      <c r="I10" s="45">
        <v>2.4225680890897095E-2</v>
      </c>
      <c r="J10" s="45">
        <v>2.3818724821379606E-2</v>
      </c>
      <c r="K10" s="45">
        <v>2.3435685628623429E-2</v>
      </c>
    </row>
    <row r="11" spans="1:11" x14ac:dyDescent="0.35">
      <c r="A11" s="28" t="s">
        <v>25</v>
      </c>
      <c r="B11" s="32">
        <v>2.1600000000000001E-2</v>
      </c>
      <c r="C11" s="32">
        <v>2.1732979927333373E-2</v>
      </c>
      <c r="D11" s="32">
        <v>2.1460620746426129E-2</v>
      </c>
      <c r="E11" s="32">
        <v>2.150812395794657E-2</v>
      </c>
      <c r="F11" s="32">
        <v>2.1785662998918914E-2</v>
      </c>
      <c r="G11" s="32">
        <v>2.1387956128462105E-2</v>
      </c>
      <c r="H11" s="32">
        <v>2.1843540719877499E-2</v>
      </c>
      <c r="I11" s="32">
        <v>2.3218208981457069E-2</v>
      </c>
      <c r="J11" s="32">
        <v>2.2687659016272926E-2</v>
      </c>
      <c r="K11" s="32">
        <v>2.2962229369599258E-2</v>
      </c>
    </row>
    <row r="12" spans="1:11" x14ac:dyDescent="0.35">
      <c r="A12" s="44" t="s">
        <v>63</v>
      </c>
      <c r="B12" s="45">
        <v>2.1000000000000001E-2</v>
      </c>
      <c r="C12" s="45">
        <v>2.1094765064539944E-2</v>
      </c>
      <c r="D12" s="45">
        <v>2.1181302757696283E-2</v>
      </c>
      <c r="E12" s="45">
        <v>2.117450890455853E-2</v>
      </c>
      <c r="F12" s="45">
        <v>2.152373029638727E-2</v>
      </c>
      <c r="G12" s="45">
        <v>2.1837447067961074E-2</v>
      </c>
      <c r="H12" s="45">
        <v>2.2229985235103195E-2</v>
      </c>
      <c r="I12" s="45">
        <v>2.2971051338316735E-2</v>
      </c>
      <c r="J12" s="45">
        <v>2.2611375417665329E-2</v>
      </c>
      <c r="K12" s="45">
        <v>2.2248449895810627E-2</v>
      </c>
    </row>
    <row r="13" spans="1:11" x14ac:dyDescent="0.35">
      <c r="A13" s="28" t="s">
        <v>35</v>
      </c>
      <c r="B13" s="32">
        <v>2.2400000000000003E-2</v>
      </c>
      <c r="C13" s="32">
        <v>2.2290221024158455E-2</v>
      </c>
      <c r="D13" s="32">
        <v>2.2270168465524518E-2</v>
      </c>
      <c r="E13" s="32">
        <v>2.2223837567123473E-2</v>
      </c>
      <c r="F13" s="32">
        <v>2.1988801353971413E-2</v>
      </c>
      <c r="G13" s="32">
        <v>2.1966601024158532E-2</v>
      </c>
      <c r="H13" s="32">
        <v>2.1917887624685401E-2</v>
      </c>
      <c r="I13" s="32">
        <v>2.2746373335082094E-2</v>
      </c>
      <c r="J13" s="32">
        <v>2.2180752066848965E-2</v>
      </c>
      <c r="K13" s="32">
        <v>2.1755484083161938E-2</v>
      </c>
    </row>
    <row r="14" spans="1:11" x14ac:dyDescent="0.35">
      <c r="A14" s="28" t="s">
        <v>40</v>
      </c>
      <c r="B14" s="32">
        <v>2.5600000000000001E-2</v>
      </c>
      <c r="C14" s="32">
        <v>2.3654804261006579E-2</v>
      </c>
      <c r="D14" s="32">
        <v>2.1956497119883869E-2</v>
      </c>
      <c r="E14" s="32">
        <v>2.0076378723740951E-2</v>
      </c>
      <c r="F14" s="32">
        <v>1.8653028390213735E-2</v>
      </c>
      <c r="G14" s="32">
        <v>1.9459372268469777E-2</v>
      </c>
      <c r="H14" s="32">
        <v>2.0392159284348413E-2</v>
      </c>
      <c r="I14" s="32">
        <v>2.1415562579578232E-2</v>
      </c>
      <c r="J14" s="32">
        <v>2.127994521679916E-2</v>
      </c>
      <c r="K14" s="32">
        <v>2.1074587509664663E-2</v>
      </c>
    </row>
    <row r="15" spans="1:11" x14ac:dyDescent="0.35">
      <c r="A15" s="28" t="s">
        <v>43</v>
      </c>
      <c r="B15" s="32">
        <v>1.8799999999999997E-2</v>
      </c>
      <c r="C15" s="32">
        <v>1.9583300859896603E-2</v>
      </c>
      <c r="D15" s="32">
        <v>1.9168893040855586E-2</v>
      </c>
      <c r="E15" s="32">
        <v>1.6700287705317618E-2</v>
      </c>
      <c r="F15" s="32">
        <v>1.7685497924360066E-2</v>
      </c>
      <c r="G15" s="32">
        <v>1.899062665159347E-2</v>
      </c>
      <c r="H15" s="32">
        <v>1.9273430003080488E-2</v>
      </c>
      <c r="I15" s="32">
        <v>1.9859850587612731E-2</v>
      </c>
      <c r="J15" s="32">
        <v>1.996006287526312E-2</v>
      </c>
      <c r="K15" s="32">
        <v>1.9644556299944899E-2</v>
      </c>
    </row>
    <row r="16" spans="1:11" x14ac:dyDescent="0.35">
      <c r="A16" s="44" t="s">
        <v>22</v>
      </c>
      <c r="B16" s="45">
        <v>1.72E-2</v>
      </c>
      <c r="C16" s="45">
        <v>1.4302331381370895E-2</v>
      </c>
      <c r="D16" s="45">
        <v>1.4677627305951122E-2</v>
      </c>
      <c r="E16" s="45">
        <v>1.2430625485679076E-2</v>
      </c>
      <c r="F16" s="45">
        <v>1.2768528464017187E-2</v>
      </c>
      <c r="G16" s="45">
        <v>1.4099844980371892E-2</v>
      </c>
      <c r="H16" s="45">
        <v>1.6205860255447034E-2</v>
      </c>
      <c r="I16" s="45">
        <v>1.7531534815895006E-2</v>
      </c>
      <c r="J16" s="45">
        <v>1.767660175174051E-2</v>
      </c>
      <c r="K16" s="45">
        <v>1.7820533113401146E-2</v>
      </c>
    </row>
    <row r="17" spans="1:11" x14ac:dyDescent="0.35">
      <c r="A17" s="28" t="s">
        <v>2</v>
      </c>
      <c r="B17" s="32">
        <v>1.32E-2</v>
      </c>
      <c r="C17" s="32">
        <v>1.2899169448558451E-2</v>
      </c>
      <c r="D17" s="32">
        <v>1.2432976542624581E-2</v>
      </c>
      <c r="E17" s="32">
        <v>1.2807494029164063E-2</v>
      </c>
      <c r="F17" s="32">
        <v>1.3192839703756929E-2</v>
      </c>
      <c r="G17" s="32">
        <v>1.3495548631692222E-2</v>
      </c>
      <c r="H17" s="32">
        <v>1.3956242950424164E-2</v>
      </c>
      <c r="I17" s="32">
        <v>1.6139186879640773E-2</v>
      </c>
      <c r="J17" s="32">
        <v>1.670510318754825E-2</v>
      </c>
      <c r="K17" s="32">
        <v>1.7058188303414039E-2</v>
      </c>
    </row>
    <row r="18" spans="1:11" x14ac:dyDescent="0.35">
      <c r="A18" s="28" t="s">
        <v>29</v>
      </c>
      <c r="B18" s="32">
        <v>8.1000000000000013E-3</v>
      </c>
      <c r="C18" s="32">
        <v>8.3997607709494684E-3</v>
      </c>
      <c r="D18" s="32">
        <v>9.6605467290434999E-3</v>
      </c>
      <c r="E18" s="32">
        <v>1.0052941587743317E-2</v>
      </c>
      <c r="F18" s="32">
        <v>1.1522842410038474E-2</v>
      </c>
      <c r="G18" s="32">
        <v>1.2137101332886308E-2</v>
      </c>
      <c r="H18" s="32">
        <v>1.2749894462643048E-2</v>
      </c>
      <c r="I18" s="32">
        <v>1.5114925428307729E-2</v>
      </c>
      <c r="J18" s="32">
        <v>1.4578160709287694E-2</v>
      </c>
      <c r="K18" s="32">
        <v>1.4929890756188644E-2</v>
      </c>
    </row>
    <row r="19" spans="1:11" x14ac:dyDescent="0.35">
      <c r="A19" s="28" t="s">
        <v>34</v>
      </c>
      <c r="B19" s="32">
        <v>8.8000000000000005E-3</v>
      </c>
      <c r="C19" s="32">
        <v>9.5076184910651129E-3</v>
      </c>
      <c r="D19" s="32">
        <v>1.0042253462145672E-2</v>
      </c>
      <c r="E19" s="32">
        <v>9.6821455621889686E-3</v>
      </c>
      <c r="F19" s="32">
        <v>1.0378536650717538E-2</v>
      </c>
      <c r="G19" s="32">
        <v>1.2061001101994952E-2</v>
      </c>
      <c r="H19" s="32">
        <v>1.3233526389532338E-2</v>
      </c>
      <c r="I19" s="32">
        <v>1.3860835902956437E-2</v>
      </c>
      <c r="J19" s="32">
        <v>1.4318331261214338E-2</v>
      </c>
      <c r="K19" s="32">
        <v>1.4572930963051319E-2</v>
      </c>
    </row>
    <row r="20" spans="1:11" x14ac:dyDescent="0.35">
      <c r="A20" s="28" t="s">
        <v>24</v>
      </c>
      <c r="B20" s="32">
        <v>1.2800000000000001E-2</v>
      </c>
      <c r="C20" s="32">
        <v>1.2415898385447334E-2</v>
      </c>
      <c r="D20" s="32">
        <v>1.2217881219784583E-2</v>
      </c>
      <c r="E20" s="32">
        <v>1.1898566070242816E-2</v>
      </c>
      <c r="F20" s="32">
        <v>1.2097287551226158E-2</v>
      </c>
      <c r="G20" s="32">
        <v>1.2415075187376595E-2</v>
      </c>
      <c r="H20" s="32">
        <v>1.2502478898253169E-2</v>
      </c>
      <c r="I20" s="32">
        <v>1.4091026889840126E-2</v>
      </c>
      <c r="J20" s="32">
        <v>1.411224013941045E-2</v>
      </c>
      <c r="K20" s="32">
        <v>1.4353152943046413E-2</v>
      </c>
    </row>
    <row r="21" spans="1:11" x14ac:dyDescent="0.35">
      <c r="A21" s="28" t="s">
        <v>26</v>
      </c>
      <c r="B21" s="32">
        <v>8.0000000000000002E-3</v>
      </c>
      <c r="C21" s="32">
        <v>7.7089524137899752E-3</v>
      </c>
      <c r="D21" s="32">
        <v>8.2629456776460684E-3</v>
      </c>
      <c r="E21" s="32">
        <v>8.4801333645247827E-3</v>
      </c>
      <c r="F21" s="32">
        <v>8.453976194135765E-3</v>
      </c>
      <c r="G21" s="32">
        <v>9.4887937832966764E-3</v>
      </c>
      <c r="H21" s="32">
        <v>1.0771960274186291E-2</v>
      </c>
      <c r="I21" s="32">
        <v>1.2397300521732936E-2</v>
      </c>
      <c r="J21" s="32">
        <v>1.2405589931417446E-2</v>
      </c>
      <c r="K21" s="32">
        <v>1.4110075820531112E-2</v>
      </c>
    </row>
    <row r="22" spans="1:11" x14ac:dyDescent="0.35">
      <c r="A22" s="28" t="s">
        <v>44</v>
      </c>
      <c r="B22" s="32">
        <v>1.38E-2</v>
      </c>
      <c r="C22" s="32">
        <v>1.3445999484302276E-2</v>
      </c>
      <c r="D22" s="32">
        <v>1.3395882650211452E-2</v>
      </c>
      <c r="E22" s="32">
        <v>1.1798698902505426E-2</v>
      </c>
      <c r="F22" s="32">
        <v>1.3170233820666373E-2</v>
      </c>
      <c r="G22" s="32">
        <v>1.5077497842790511E-2</v>
      </c>
      <c r="H22" s="32">
        <v>1.4729134895209632E-2</v>
      </c>
      <c r="I22" s="32">
        <v>1.593149870163782E-2</v>
      </c>
      <c r="J22" s="32">
        <v>1.643969049767055E-2</v>
      </c>
      <c r="K22" s="32">
        <v>1.3921262547005002E-2</v>
      </c>
    </row>
    <row r="23" spans="1:11" x14ac:dyDescent="0.35">
      <c r="A23" s="28" t="s">
        <v>28</v>
      </c>
      <c r="B23" s="32">
        <v>1.3000000000000001E-2</v>
      </c>
      <c r="C23" s="32">
        <v>1.3384048205315257E-2</v>
      </c>
      <c r="D23" s="32">
        <v>1.338504429563447E-2</v>
      </c>
      <c r="E23" s="32">
        <v>1.3664224771651719E-2</v>
      </c>
      <c r="F23" s="32">
        <v>1.3701340924596716E-2</v>
      </c>
      <c r="G23" s="32">
        <v>1.4244308654124509E-2</v>
      </c>
      <c r="H23" s="32">
        <v>1.4615914576501748E-2</v>
      </c>
      <c r="I23" s="32">
        <v>1.5066010939540457E-2</v>
      </c>
      <c r="J23" s="32">
        <v>1.4262576587467409E-2</v>
      </c>
      <c r="K23" s="32">
        <v>1.3313816213079296E-2</v>
      </c>
    </row>
    <row r="24" spans="1:11" x14ac:dyDescent="0.35">
      <c r="A24" s="44" t="s">
        <v>23</v>
      </c>
      <c r="B24" s="45">
        <v>1.0536441984797838E-2</v>
      </c>
      <c r="C24" s="45">
        <v>1.0787349430523596E-2</v>
      </c>
      <c r="D24" s="45">
        <v>1.1274242334331407E-2</v>
      </c>
      <c r="E24" s="45">
        <v>1.0137957508841253E-2</v>
      </c>
      <c r="F24" s="45">
        <v>1.0719695453351073E-2</v>
      </c>
      <c r="G24" s="45">
        <v>1.1769031615087789E-2</v>
      </c>
      <c r="H24" s="45">
        <v>1.2306998350065601E-2</v>
      </c>
      <c r="I24" s="45">
        <v>1.2926578859279472E-2</v>
      </c>
      <c r="J24" s="45">
        <v>1.312891572961305E-2</v>
      </c>
      <c r="K24" s="45">
        <v>1.2912842574711755E-2</v>
      </c>
    </row>
    <row r="25" spans="1:11" x14ac:dyDescent="0.35">
      <c r="A25" s="28" t="s">
        <v>31</v>
      </c>
      <c r="B25" s="32">
        <v>9.4999999999999998E-3</v>
      </c>
      <c r="C25" s="32">
        <v>1.0301082793667801E-2</v>
      </c>
      <c r="D25" s="32">
        <v>1.0434132979164939E-2</v>
      </c>
      <c r="E25" s="32">
        <v>8.4240895451003998E-3</v>
      </c>
      <c r="F25" s="32">
        <v>8.9626102568105531E-3</v>
      </c>
      <c r="G25" s="32">
        <v>9.3662336977537175E-3</v>
      </c>
      <c r="H25" s="32">
        <v>9.926591937776761E-3</v>
      </c>
      <c r="I25" s="32">
        <v>1.1326082946351949E-2</v>
      </c>
      <c r="J25" s="32">
        <v>1.1043625759365135E-2</v>
      </c>
      <c r="K25" s="32">
        <v>1.024764425637731E-2</v>
      </c>
    </row>
    <row r="26" spans="1:11" x14ac:dyDescent="0.35">
      <c r="A26" s="28" t="s">
        <v>39</v>
      </c>
      <c r="B26" s="32">
        <v>8.199999999999999E-3</v>
      </c>
      <c r="C26" s="32">
        <v>8.7700397488032784E-3</v>
      </c>
      <c r="D26" s="32">
        <v>1.157267303996206E-2</v>
      </c>
      <c r="E26" s="32">
        <v>7.8857247628751313E-3</v>
      </c>
      <c r="F26" s="32">
        <v>8.845587392922398E-3</v>
      </c>
      <c r="G26" s="32">
        <v>8.3554882519774748E-3</v>
      </c>
      <c r="H26" s="32">
        <v>8.2240015588315972E-3</v>
      </c>
      <c r="I26" s="32">
        <v>8.977848788741076E-3</v>
      </c>
      <c r="J26" s="32">
        <v>9.1600377833878782E-3</v>
      </c>
      <c r="K26" s="32">
        <v>9.8043142791476526E-3</v>
      </c>
    </row>
    <row r="27" spans="1:11" x14ac:dyDescent="0.35">
      <c r="A27" s="28" t="s">
        <v>32</v>
      </c>
      <c r="B27" s="32">
        <v>1.23E-2</v>
      </c>
      <c r="C27" s="32">
        <v>1.2169997663700272E-2</v>
      </c>
      <c r="D27" s="32">
        <v>1.2522556300711273E-2</v>
      </c>
      <c r="E27" s="32">
        <v>1.2668992547337485E-2</v>
      </c>
      <c r="F27" s="32">
        <v>1.2389803468526082E-2</v>
      </c>
      <c r="G27" s="32">
        <v>1.1717996314112161E-2</v>
      </c>
      <c r="H27" s="32">
        <v>1.1817752256473094E-2</v>
      </c>
      <c r="I27" s="32">
        <v>1.0958414116852099E-2</v>
      </c>
      <c r="J27" s="32">
        <v>1.0412004273025903E-2</v>
      </c>
      <c r="K27" s="32">
        <v>9.7652620309819551E-3</v>
      </c>
    </row>
    <row r="28" spans="1:11" x14ac:dyDescent="0.35">
      <c r="A28" s="28" t="s">
        <v>27</v>
      </c>
      <c r="B28" s="32">
        <v>1.5700000000000002E-2</v>
      </c>
      <c r="C28" s="32">
        <v>1.5179830756551264E-2</v>
      </c>
      <c r="D28" s="32">
        <v>1.179741851064185E-2</v>
      </c>
      <c r="E28" s="32">
        <v>1.1771627970435052E-2</v>
      </c>
      <c r="F28" s="32">
        <v>1.2486598422997083E-2</v>
      </c>
      <c r="G28" s="32">
        <v>1.1069846390835122E-2</v>
      </c>
      <c r="H28" s="32">
        <v>1.1606808221184685E-2</v>
      </c>
      <c r="I28" s="32">
        <v>1.1455090158657066E-2</v>
      </c>
      <c r="J28" s="32">
        <v>1.1106453640970564E-2</v>
      </c>
      <c r="K28" s="32">
        <v>9.6264199585053712E-3</v>
      </c>
    </row>
    <row r="29" spans="1:11" x14ac:dyDescent="0.35">
      <c r="A29" s="28" t="s">
        <v>30</v>
      </c>
      <c r="B29" s="32">
        <v>4.8999999999999998E-3</v>
      </c>
      <c r="C29" s="32">
        <v>5.1205184524218093E-3</v>
      </c>
      <c r="D29" s="32">
        <v>4.7528449303953363E-3</v>
      </c>
      <c r="E29" s="32">
        <v>5.197014799777004E-3</v>
      </c>
      <c r="F29" s="32">
        <v>5.4259467123530447E-3</v>
      </c>
      <c r="G29" s="32">
        <v>6.1405483711724522E-3</v>
      </c>
      <c r="H29" s="32">
        <v>7.0944736149521738E-3</v>
      </c>
      <c r="I29" s="32">
        <v>8.3654342451984463E-3</v>
      </c>
      <c r="J29" s="32">
        <v>8.0030568526452614E-3</v>
      </c>
      <c r="K29" s="32">
        <v>7.6502142059977681E-3</v>
      </c>
    </row>
    <row r="30" spans="1:11" x14ac:dyDescent="0.35">
      <c r="A30" s="28" t="s">
        <v>21</v>
      </c>
      <c r="B30" s="32">
        <v>6.3E-3</v>
      </c>
      <c r="C30" s="32">
        <v>7.9007407372974139E-3</v>
      </c>
      <c r="D30" s="32">
        <v>9.4947355549829908E-3</v>
      </c>
      <c r="E30" s="32">
        <v>7.7008785262583567E-3</v>
      </c>
      <c r="F30" s="32">
        <v>7.4036890163765813E-3</v>
      </c>
      <c r="G30" s="32">
        <v>7.5412723888697106E-3</v>
      </c>
      <c r="H30" s="32">
        <v>8.3273742580951323E-3</v>
      </c>
      <c r="I30" s="32">
        <v>8.4967301165276427E-3</v>
      </c>
      <c r="J30" s="32">
        <v>7.7277966116006029E-3</v>
      </c>
      <c r="K30" s="32">
        <v>7.5421179547486214E-3</v>
      </c>
    </row>
    <row r="31" spans="1:11" x14ac:dyDescent="0.35">
      <c r="A31" s="28" t="s">
        <v>33</v>
      </c>
      <c r="B31" s="32">
        <v>6.0999999999999995E-3</v>
      </c>
      <c r="C31" s="32">
        <v>6.890771952695782E-3</v>
      </c>
      <c r="D31" s="32">
        <v>6.1940167914016301E-3</v>
      </c>
      <c r="E31" s="32">
        <v>4.3513734022300795E-3</v>
      </c>
      <c r="F31" s="32">
        <v>5.110360059886453E-3</v>
      </c>
      <c r="G31" s="32">
        <v>6.3868613138686131E-3</v>
      </c>
      <c r="H31" s="32">
        <v>6.3847394260930423E-3</v>
      </c>
      <c r="I31" s="32">
        <v>7.3438615719291257E-3</v>
      </c>
      <c r="J31" s="32">
        <v>7.4622551268557578E-3</v>
      </c>
      <c r="K31" s="32">
        <v>7.4745304862361729E-3</v>
      </c>
    </row>
    <row r="32" spans="1:11" x14ac:dyDescent="0.35">
      <c r="A32" s="28" t="s">
        <v>0</v>
      </c>
      <c r="B32" s="32">
        <v>7.4000000000000003E-3</v>
      </c>
      <c r="C32" s="32">
        <v>6.917873181657163E-3</v>
      </c>
      <c r="D32" s="32">
        <v>7.1514599817939914E-3</v>
      </c>
      <c r="E32" s="32">
        <v>5.5688685241578198E-3</v>
      </c>
      <c r="F32" s="32">
        <v>5.5231808052544273E-3</v>
      </c>
      <c r="G32" s="32">
        <v>5.7210978227537571E-3</v>
      </c>
      <c r="H32" s="32">
        <v>5.6001734969428158E-3</v>
      </c>
      <c r="I32" s="32">
        <v>6.4561427159162401E-3</v>
      </c>
      <c r="J32" s="32">
        <v>6.5188911289007197E-3</v>
      </c>
      <c r="K32" s="32">
        <v>6.4081213968894329E-3</v>
      </c>
    </row>
    <row r="33" spans="1:11" x14ac:dyDescent="0.35">
      <c r="A33" s="28" t="s">
        <v>37</v>
      </c>
      <c r="B33" s="32">
        <v>3.9000000000000003E-3</v>
      </c>
      <c r="C33" s="32">
        <v>3.8208266676587671E-3</v>
      </c>
      <c r="D33" s="32">
        <v>4.8796103009711286E-3</v>
      </c>
      <c r="E33" s="32">
        <v>4.8863991192536109E-3</v>
      </c>
      <c r="F33" s="32">
        <v>5.0692653930546833E-3</v>
      </c>
      <c r="G33" s="32">
        <v>4.9728759719301855E-3</v>
      </c>
      <c r="H33" s="32">
        <v>4.7615695699767951E-3</v>
      </c>
      <c r="I33" s="32">
        <v>4.653752200814017E-3</v>
      </c>
      <c r="J33" s="32">
        <v>4.7234380180066092E-3</v>
      </c>
      <c r="K33" s="32">
        <v>4.5606272176764908E-3</v>
      </c>
    </row>
    <row r="35" spans="1:11" x14ac:dyDescent="0.35">
      <c r="A35" t="s">
        <v>86</v>
      </c>
    </row>
    <row r="36" spans="1:11" x14ac:dyDescent="0.35">
      <c r="A36" t="s">
        <v>87</v>
      </c>
    </row>
    <row r="37" spans="1:11" x14ac:dyDescent="0.35">
      <c r="A37" s="29" t="s">
        <v>53</v>
      </c>
      <c r="B37" s="29"/>
      <c r="C37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6ACDE-9C43-4A4E-B7D7-230E581A0E7C}">
  <dimension ref="A1:J38"/>
  <sheetViews>
    <sheetView workbookViewId="0">
      <selection activeCell="T19" sqref="T19"/>
    </sheetView>
  </sheetViews>
  <sheetFormatPr defaultColWidth="8.7265625" defaultRowHeight="14.5" x14ac:dyDescent="0.35"/>
  <sheetData>
    <row r="1" spans="1:10" x14ac:dyDescent="0.35">
      <c r="A1" s="4" t="s">
        <v>90</v>
      </c>
    </row>
    <row r="3" spans="1:10" x14ac:dyDescent="0.35">
      <c r="A3" s="2"/>
      <c r="B3" s="46" t="s">
        <v>56</v>
      </c>
      <c r="C3" s="46" t="s">
        <v>57</v>
      </c>
      <c r="D3" s="46" t="s">
        <v>58</v>
      </c>
      <c r="E3" s="46" t="s">
        <v>59</v>
      </c>
      <c r="F3" s="46" t="s">
        <v>60</v>
      </c>
      <c r="G3" s="46" t="s">
        <v>61</v>
      </c>
      <c r="H3" s="46" t="s">
        <v>62</v>
      </c>
      <c r="I3" s="46" t="s">
        <v>64</v>
      </c>
      <c r="J3" s="46" t="s">
        <v>84</v>
      </c>
    </row>
    <row r="4" spans="1:10" x14ac:dyDescent="0.35">
      <c r="A4" s="1" t="s">
        <v>42</v>
      </c>
      <c r="B4" s="47">
        <v>29.89</v>
      </c>
      <c r="C4" s="48" t="s">
        <v>89</v>
      </c>
      <c r="D4" s="47">
        <v>30.2</v>
      </c>
      <c r="E4" s="48" t="s">
        <v>89</v>
      </c>
      <c r="F4" s="47">
        <v>28.34</v>
      </c>
      <c r="G4" s="48" t="s">
        <v>89</v>
      </c>
      <c r="H4" s="47">
        <v>28.7</v>
      </c>
      <c r="I4" s="48" t="s">
        <v>89</v>
      </c>
      <c r="J4" s="48" t="s">
        <v>89</v>
      </c>
    </row>
    <row r="5" spans="1:10" x14ac:dyDescent="0.35">
      <c r="A5" s="1" t="s">
        <v>32</v>
      </c>
      <c r="B5" s="47">
        <v>48.38</v>
      </c>
      <c r="C5" s="47">
        <v>42.79</v>
      </c>
      <c r="D5" s="47">
        <v>46.58</v>
      </c>
      <c r="E5" s="47">
        <v>40.32</v>
      </c>
      <c r="F5" s="47">
        <v>43.07</v>
      </c>
      <c r="G5" s="48" t="s">
        <v>89</v>
      </c>
      <c r="H5" s="47">
        <v>43.16</v>
      </c>
      <c r="I5" s="48" t="s">
        <v>89</v>
      </c>
      <c r="J5" s="47">
        <v>46.99</v>
      </c>
    </row>
    <row r="6" spans="1:10" x14ac:dyDescent="0.35">
      <c r="A6" s="1" t="s">
        <v>29</v>
      </c>
      <c r="B6" s="47">
        <v>52.27</v>
      </c>
      <c r="C6" s="47">
        <v>53.28</v>
      </c>
      <c r="D6" s="47">
        <v>53.06</v>
      </c>
      <c r="E6" s="47">
        <v>42.57</v>
      </c>
      <c r="F6" s="47">
        <v>37.619999999999997</v>
      </c>
      <c r="G6" s="47">
        <v>40.619999999999997</v>
      </c>
      <c r="H6" s="47">
        <v>41.14</v>
      </c>
      <c r="I6" s="47">
        <v>42.67</v>
      </c>
      <c r="J6" s="47">
        <v>44.46</v>
      </c>
    </row>
    <row r="7" spans="1:10" x14ac:dyDescent="0.35">
      <c r="A7" s="1" t="s">
        <v>39</v>
      </c>
      <c r="B7" s="47">
        <v>38.9</v>
      </c>
      <c r="C7" s="47">
        <v>41.38</v>
      </c>
      <c r="D7" s="47">
        <v>31.94</v>
      </c>
      <c r="E7" s="47">
        <v>40.99</v>
      </c>
      <c r="F7" s="47">
        <v>35.5</v>
      </c>
      <c r="G7" s="47">
        <v>38.01</v>
      </c>
      <c r="H7" s="47">
        <v>40.450000000000003</v>
      </c>
      <c r="I7" s="47">
        <v>39.61</v>
      </c>
      <c r="J7" s="47">
        <v>37.92</v>
      </c>
    </row>
    <row r="8" spans="1:10" x14ac:dyDescent="0.35">
      <c r="A8" s="1" t="s">
        <v>24</v>
      </c>
      <c r="B8" s="47">
        <v>41.63</v>
      </c>
      <c r="C8" s="47">
        <v>41.36</v>
      </c>
      <c r="D8" s="47">
        <v>40.93</v>
      </c>
      <c r="E8" s="47">
        <v>39.950000000000003</v>
      </c>
      <c r="F8" s="47">
        <v>38.9</v>
      </c>
      <c r="G8" s="47">
        <v>37.61</v>
      </c>
      <c r="H8" s="47">
        <v>37.89</v>
      </c>
      <c r="I8" s="47">
        <v>38.51</v>
      </c>
      <c r="J8" s="47">
        <v>37.46</v>
      </c>
    </row>
    <row r="9" spans="1:10" x14ac:dyDescent="0.35">
      <c r="A9" s="1" t="s">
        <v>34</v>
      </c>
      <c r="B9" s="47">
        <v>47.24</v>
      </c>
      <c r="C9" s="47">
        <v>45.21</v>
      </c>
      <c r="D9" s="47">
        <v>41.82</v>
      </c>
      <c r="E9" s="47">
        <v>38.86</v>
      </c>
      <c r="F9" s="47">
        <v>38.28</v>
      </c>
      <c r="G9" s="47">
        <v>35.42</v>
      </c>
      <c r="H9" s="47">
        <v>38.82</v>
      </c>
      <c r="I9" s="47">
        <v>38.97</v>
      </c>
      <c r="J9" s="47">
        <v>37.39</v>
      </c>
    </row>
    <row r="10" spans="1:10" x14ac:dyDescent="0.35">
      <c r="A10" s="44" t="s">
        <v>22</v>
      </c>
      <c r="B10" s="49">
        <v>47.22</v>
      </c>
      <c r="C10" s="49">
        <v>49.47</v>
      </c>
      <c r="D10" s="49">
        <v>46.36</v>
      </c>
      <c r="E10" s="49">
        <v>37.6</v>
      </c>
      <c r="F10" s="49">
        <v>40.19</v>
      </c>
      <c r="G10" s="49">
        <v>42.79</v>
      </c>
      <c r="H10" s="49">
        <v>37.229999999999997</v>
      </c>
      <c r="I10" s="49">
        <v>36.99</v>
      </c>
      <c r="J10" s="49">
        <v>36.979999999999997</v>
      </c>
    </row>
    <row r="11" spans="1:10" x14ac:dyDescent="0.35">
      <c r="A11" s="1" t="s">
        <v>30</v>
      </c>
      <c r="B11" s="47">
        <v>59.5</v>
      </c>
      <c r="C11" s="47">
        <v>53.03</v>
      </c>
      <c r="D11" s="47">
        <v>50.56</v>
      </c>
      <c r="E11" s="47">
        <v>41.11</v>
      </c>
      <c r="F11" s="47">
        <v>38.479999999999997</v>
      </c>
      <c r="G11" s="47">
        <v>33.83</v>
      </c>
      <c r="H11" s="47">
        <v>35.43</v>
      </c>
      <c r="I11" s="47">
        <v>35.46</v>
      </c>
      <c r="J11" s="47">
        <v>36.74</v>
      </c>
    </row>
    <row r="12" spans="1:10" x14ac:dyDescent="0.35">
      <c r="A12" s="1" t="s">
        <v>26</v>
      </c>
      <c r="B12" s="47">
        <v>39.74</v>
      </c>
      <c r="C12" s="47">
        <v>41.73</v>
      </c>
      <c r="D12" s="47">
        <v>36.36</v>
      </c>
      <c r="E12" s="47">
        <v>41.42</v>
      </c>
      <c r="F12" s="47">
        <v>43.11</v>
      </c>
      <c r="G12" s="47">
        <v>42.39</v>
      </c>
      <c r="H12" s="47">
        <v>39.119999999999997</v>
      </c>
      <c r="I12" s="47">
        <v>36.92</v>
      </c>
      <c r="J12" s="47">
        <v>35.94</v>
      </c>
    </row>
    <row r="13" spans="1:10" x14ac:dyDescent="0.35">
      <c r="A13" s="1" t="s">
        <v>2</v>
      </c>
      <c r="B13" s="47">
        <v>46.39</v>
      </c>
      <c r="C13" s="47">
        <v>47.14</v>
      </c>
      <c r="D13" s="47">
        <v>44.3</v>
      </c>
      <c r="E13" s="47">
        <v>42.64</v>
      </c>
      <c r="F13" s="47">
        <v>41.04</v>
      </c>
      <c r="G13" s="47">
        <v>40.58</v>
      </c>
      <c r="H13" s="47">
        <v>40.24</v>
      </c>
      <c r="I13" s="47">
        <v>37.29</v>
      </c>
      <c r="J13" s="47">
        <v>35.58</v>
      </c>
    </row>
    <row r="14" spans="1:10" x14ac:dyDescent="0.35">
      <c r="A14" s="1" t="s">
        <v>28</v>
      </c>
      <c r="B14" s="47">
        <v>41.44</v>
      </c>
      <c r="C14" s="47">
        <v>39.71</v>
      </c>
      <c r="D14" s="47">
        <v>37.979999999999997</v>
      </c>
      <c r="E14" s="47">
        <v>35.229999999999997</v>
      </c>
      <c r="F14" s="47">
        <v>32.28</v>
      </c>
      <c r="G14" s="47">
        <v>32.76</v>
      </c>
      <c r="H14" s="47">
        <v>32.32</v>
      </c>
      <c r="I14" s="47">
        <v>33.69</v>
      </c>
      <c r="J14" s="47">
        <v>35.15</v>
      </c>
    </row>
    <row r="15" spans="1:10" x14ac:dyDescent="0.35">
      <c r="A15" s="1" t="s">
        <v>44</v>
      </c>
      <c r="B15" s="47">
        <v>35.880000000000003</v>
      </c>
      <c r="C15" s="47">
        <v>33.49</v>
      </c>
      <c r="D15" s="47">
        <v>34.619999999999997</v>
      </c>
      <c r="E15" s="47">
        <v>26.25</v>
      </c>
      <c r="F15" s="47">
        <v>31.89</v>
      </c>
      <c r="G15" s="47">
        <v>32.35</v>
      </c>
      <c r="H15" s="47">
        <v>33.28</v>
      </c>
      <c r="I15" s="47">
        <v>32.479999999999997</v>
      </c>
      <c r="J15" s="47">
        <v>35.08</v>
      </c>
    </row>
    <row r="16" spans="1:10" x14ac:dyDescent="0.35">
      <c r="A16" s="44" t="s">
        <v>23</v>
      </c>
      <c r="B16" s="50">
        <v>39.530428041407959</v>
      </c>
      <c r="C16" s="50">
        <v>37.782228836953948</v>
      </c>
      <c r="D16" s="50">
        <v>35.582899264271042</v>
      </c>
      <c r="E16" s="50">
        <v>35.235487354715353</v>
      </c>
      <c r="F16" s="50">
        <v>35.232811415723688</v>
      </c>
      <c r="G16" s="50">
        <v>34.039982961157541</v>
      </c>
      <c r="H16" s="50">
        <v>35.370510328895016</v>
      </c>
      <c r="I16" s="50">
        <v>35.233909119344716</v>
      </c>
      <c r="J16" s="50">
        <v>34.420772063053995</v>
      </c>
    </row>
    <row r="17" spans="1:10" x14ac:dyDescent="0.35">
      <c r="A17" s="1" t="s">
        <v>33</v>
      </c>
      <c r="B17" s="47">
        <v>23.94</v>
      </c>
      <c r="C17" s="47">
        <v>25.61</v>
      </c>
      <c r="D17" s="47">
        <v>32.72</v>
      </c>
      <c r="E17" s="47">
        <v>47.74</v>
      </c>
      <c r="F17" s="47">
        <v>43.58</v>
      </c>
      <c r="G17" s="47">
        <v>34.32</v>
      </c>
      <c r="H17" s="47">
        <v>35.4</v>
      </c>
      <c r="I17" s="47">
        <v>35.869999999999997</v>
      </c>
      <c r="J17" s="47">
        <v>33.89</v>
      </c>
    </row>
    <row r="18" spans="1:10" x14ac:dyDescent="0.35">
      <c r="A18" s="1" t="s">
        <v>35</v>
      </c>
      <c r="B18" s="47">
        <v>35.299999999999997</v>
      </c>
      <c r="C18" s="47">
        <v>34.590000000000003</v>
      </c>
      <c r="D18" s="48" t="s">
        <v>89</v>
      </c>
      <c r="E18" s="47">
        <v>32.44</v>
      </c>
      <c r="F18" s="47">
        <v>32.479999999999997</v>
      </c>
      <c r="G18" s="47">
        <v>31.53</v>
      </c>
      <c r="H18" s="47">
        <v>31.35</v>
      </c>
      <c r="I18" s="47">
        <v>31.76</v>
      </c>
      <c r="J18" s="47">
        <v>32.46</v>
      </c>
    </row>
    <row r="19" spans="1:10" x14ac:dyDescent="0.35">
      <c r="A19" s="1" t="s">
        <v>43</v>
      </c>
      <c r="B19" s="47">
        <v>34.74</v>
      </c>
      <c r="C19" s="47">
        <v>32.94</v>
      </c>
      <c r="D19" s="47">
        <v>32.21</v>
      </c>
      <c r="E19" s="47">
        <v>35.619999999999997</v>
      </c>
      <c r="F19" s="47">
        <v>34.549999999999997</v>
      </c>
      <c r="G19" s="47">
        <v>34.1</v>
      </c>
      <c r="H19" s="47">
        <v>33.67</v>
      </c>
      <c r="I19" s="47">
        <v>34.020000000000003</v>
      </c>
      <c r="J19" s="47">
        <v>32.32</v>
      </c>
    </row>
    <row r="20" spans="1:10" x14ac:dyDescent="0.35">
      <c r="A20" s="1" t="s">
        <v>37</v>
      </c>
      <c r="B20" s="47">
        <v>52.29</v>
      </c>
      <c r="C20" s="47">
        <v>48.55</v>
      </c>
      <c r="D20" s="47">
        <v>41.69</v>
      </c>
      <c r="E20" s="47">
        <v>39.590000000000003</v>
      </c>
      <c r="F20" s="47">
        <v>35.93</v>
      </c>
      <c r="G20" s="47">
        <v>33.32</v>
      </c>
      <c r="H20" s="47">
        <v>34.39</v>
      </c>
      <c r="I20" s="47">
        <v>32.86</v>
      </c>
      <c r="J20" s="47">
        <v>31.65</v>
      </c>
    </row>
    <row r="21" spans="1:10" x14ac:dyDescent="0.35">
      <c r="A21" s="1" t="s">
        <v>0</v>
      </c>
      <c r="B21" s="47">
        <v>35.369999999999997</v>
      </c>
      <c r="C21" s="47">
        <v>31.1</v>
      </c>
      <c r="D21" s="47">
        <v>32.81</v>
      </c>
      <c r="E21" s="47">
        <v>33.36</v>
      </c>
      <c r="F21" s="47">
        <v>31.28</v>
      </c>
      <c r="G21" s="47">
        <v>29.89</v>
      </c>
      <c r="H21" s="47">
        <v>31.18</v>
      </c>
      <c r="I21" s="47">
        <v>30.31</v>
      </c>
      <c r="J21" s="47">
        <v>31.06</v>
      </c>
    </row>
    <row r="22" spans="1:10" x14ac:dyDescent="0.35">
      <c r="A22" s="1" t="s">
        <v>25</v>
      </c>
      <c r="B22" s="47">
        <v>31.21</v>
      </c>
      <c r="C22" s="47">
        <v>31.28</v>
      </c>
      <c r="D22" s="47">
        <v>31.55</v>
      </c>
      <c r="E22" s="47">
        <v>30.22</v>
      </c>
      <c r="F22" s="47">
        <v>29.4</v>
      </c>
      <c r="G22" s="47">
        <v>29.58</v>
      </c>
      <c r="H22" s="47">
        <v>29.4</v>
      </c>
      <c r="I22" s="47">
        <v>30.3</v>
      </c>
      <c r="J22" s="47">
        <v>30.68</v>
      </c>
    </row>
    <row r="23" spans="1:10" x14ac:dyDescent="0.35">
      <c r="A23" s="44" t="s">
        <v>63</v>
      </c>
      <c r="B23" s="49">
        <v>32.9</v>
      </c>
      <c r="C23" s="49">
        <v>32.380000000000003</v>
      </c>
      <c r="D23" s="49" t="s">
        <v>89</v>
      </c>
      <c r="E23" s="49">
        <v>30.74</v>
      </c>
      <c r="F23" s="49">
        <v>29.71</v>
      </c>
      <c r="G23" s="49">
        <v>29.49</v>
      </c>
      <c r="H23" s="49">
        <v>29.3</v>
      </c>
      <c r="I23" s="49">
        <v>30.16</v>
      </c>
      <c r="J23" s="49">
        <v>30.29</v>
      </c>
    </row>
    <row r="24" spans="1:10" x14ac:dyDescent="0.35">
      <c r="A24" s="44" t="s">
        <v>65</v>
      </c>
      <c r="B24" s="50">
        <v>32.569699380982733</v>
      </c>
      <c r="C24" s="50">
        <v>32.211781678536354</v>
      </c>
      <c r="D24" s="50">
        <v>31.52216177845137</v>
      </c>
      <c r="E24" s="50">
        <v>30.705985988153412</v>
      </c>
      <c r="F24" s="50">
        <v>29.444601137437655</v>
      </c>
      <c r="G24" s="50">
        <v>29.376234101817438</v>
      </c>
      <c r="H24" s="50">
        <v>28.906520617658259</v>
      </c>
      <c r="I24" s="50">
        <v>30.158492963877009</v>
      </c>
      <c r="J24" s="50">
        <v>30.018718231450851</v>
      </c>
    </row>
    <row r="25" spans="1:10" x14ac:dyDescent="0.35">
      <c r="A25" s="1" t="s">
        <v>38</v>
      </c>
      <c r="B25" s="47">
        <v>29.1</v>
      </c>
      <c r="C25" s="47">
        <v>28.71</v>
      </c>
      <c r="D25" s="47">
        <v>27.9</v>
      </c>
      <c r="E25" s="47">
        <v>28.52</v>
      </c>
      <c r="F25" s="47">
        <v>27.72</v>
      </c>
      <c r="G25" s="47">
        <v>27.85</v>
      </c>
      <c r="H25" s="47">
        <v>27.8</v>
      </c>
      <c r="I25" s="47">
        <v>29.7</v>
      </c>
      <c r="J25" s="47">
        <v>29.96</v>
      </c>
    </row>
    <row r="26" spans="1:10" x14ac:dyDescent="0.35">
      <c r="A26" s="1" t="s">
        <v>31</v>
      </c>
      <c r="B26" s="47">
        <v>34.54</v>
      </c>
      <c r="C26" s="47">
        <v>33.090000000000003</v>
      </c>
      <c r="D26" s="47">
        <v>35.35</v>
      </c>
      <c r="E26" s="47">
        <v>39.19</v>
      </c>
      <c r="F26" s="47">
        <v>36.36</v>
      </c>
      <c r="G26" s="47">
        <v>32.409999999999997</v>
      </c>
      <c r="H26" s="47">
        <v>32.28</v>
      </c>
      <c r="I26" s="47">
        <v>29.09</v>
      </c>
      <c r="J26" s="47">
        <v>29.76</v>
      </c>
    </row>
    <row r="27" spans="1:10" x14ac:dyDescent="0.35">
      <c r="A27" s="1" t="s">
        <v>1</v>
      </c>
      <c r="B27" s="47">
        <v>33.57</v>
      </c>
      <c r="C27" s="47">
        <v>35.619999999999997</v>
      </c>
      <c r="D27" s="47">
        <v>32.590000000000003</v>
      </c>
      <c r="E27" s="47">
        <v>30.34</v>
      </c>
      <c r="F27" s="47">
        <v>27.62</v>
      </c>
      <c r="G27" s="47">
        <v>30.25</v>
      </c>
      <c r="H27" s="47">
        <v>26.97</v>
      </c>
      <c r="I27" s="47">
        <v>33.33</v>
      </c>
      <c r="J27" s="47">
        <v>28.46</v>
      </c>
    </row>
    <row r="28" spans="1:10" x14ac:dyDescent="0.35">
      <c r="A28" s="1" t="s">
        <v>21</v>
      </c>
      <c r="B28" s="47">
        <v>31.62</v>
      </c>
      <c r="C28" s="47">
        <v>26.42</v>
      </c>
      <c r="D28" s="47">
        <v>20.350000000000001</v>
      </c>
      <c r="E28" s="47">
        <v>21.84</v>
      </c>
      <c r="F28" s="47">
        <v>24.33</v>
      </c>
      <c r="G28" s="47">
        <v>23.4</v>
      </c>
      <c r="H28" s="47">
        <v>23.62</v>
      </c>
      <c r="I28" s="47">
        <v>25.34</v>
      </c>
      <c r="J28" s="47">
        <v>26.07</v>
      </c>
    </row>
    <row r="29" spans="1:10" x14ac:dyDescent="0.35">
      <c r="A29" s="1" t="s">
        <v>41</v>
      </c>
      <c r="B29" s="47">
        <v>26.03</v>
      </c>
      <c r="C29" s="47">
        <v>27.5</v>
      </c>
      <c r="D29" s="47">
        <v>28.89</v>
      </c>
      <c r="E29" s="47">
        <v>28.87</v>
      </c>
      <c r="F29" s="47">
        <v>29.01</v>
      </c>
      <c r="G29" s="47">
        <v>28.27</v>
      </c>
      <c r="H29" s="47">
        <v>27.79</v>
      </c>
      <c r="I29" s="47">
        <v>27.68</v>
      </c>
      <c r="J29" s="47">
        <v>25.58</v>
      </c>
    </row>
    <row r="30" spans="1:10" x14ac:dyDescent="0.35">
      <c r="A30" s="1" t="s">
        <v>40</v>
      </c>
      <c r="B30" s="47">
        <v>26.87</v>
      </c>
      <c r="C30" s="47">
        <v>21.78</v>
      </c>
      <c r="D30" s="47">
        <v>19.89</v>
      </c>
      <c r="E30" s="47">
        <v>20.190000000000001</v>
      </c>
      <c r="F30" s="47">
        <v>22.85</v>
      </c>
      <c r="G30" s="47">
        <v>23.71</v>
      </c>
      <c r="H30" s="47">
        <v>24.72</v>
      </c>
      <c r="I30" s="47">
        <v>25.07</v>
      </c>
      <c r="J30" s="47">
        <v>24.31</v>
      </c>
    </row>
    <row r="31" spans="1:10" x14ac:dyDescent="0.35">
      <c r="A31" s="1" t="s">
        <v>36</v>
      </c>
      <c r="B31" s="47">
        <v>28.27</v>
      </c>
      <c r="C31" s="48" t="s">
        <v>89</v>
      </c>
      <c r="D31" s="48" t="s">
        <v>89</v>
      </c>
      <c r="E31" s="48" t="s">
        <v>89</v>
      </c>
      <c r="F31" s="47">
        <v>25.02</v>
      </c>
      <c r="G31" s="48" t="s">
        <v>89</v>
      </c>
      <c r="H31" s="47">
        <v>24.24</v>
      </c>
      <c r="I31" s="48" t="s">
        <v>89</v>
      </c>
      <c r="J31" s="47">
        <v>23.25</v>
      </c>
    </row>
    <row r="32" spans="1:10" x14ac:dyDescent="0.35">
      <c r="A32" s="1" t="s">
        <v>20</v>
      </c>
      <c r="B32" s="47">
        <v>24.27</v>
      </c>
      <c r="C32" s="48" t="s">
        <v>89</v>
      </c>
      <c r="D32" s="47">
        <v>22.51</v>
      </c>
      <c r="E32" s="48" t="s">
        <v>89</v>
      </c>
      <c r="F32" s="47">
        <v>19.96</v>
      </c>
      <c r="G32" s="48" t="s">
        <v>89</v>
      </c>
      <c r="H32" s="47">
        <v>17.82</v>
      </c>
      <c r="I32" s="48" t="s">
        <v>89</v>
      </c>
      <c r="J32" s="47">
        <v>17.260000000000002</v>
      </c>
    </row>
    <row r="33" spans="1:10" x14ac:dyDescent="0.35">
      <c r="A33" s="1" t="s">
        <v>27</v>
      </c>
      <c r="B33" s="47">
        <v>27.48</v>
      </c>
      <c r="C33" s="47">
        <v>27.44</v>
      </c>
      <c r="D33" s="47">
        <v>26.11</v>
      </c>
      <c r="E33" s="47">
        <v>25.81</v>
      </c>
      <c r="F33" s="47">
        <v>23.81</v>
      </c>
      <c r="G33" s="47">
        <v>20.81</v>
      </c>
      <c r="H33" s="47">
        <v>18.329999999999998</v>
      </c>
      <c r="I33" s="48" t="s">
        <v>89</v>
      </c>
      <c r="J33" s="47">
        <v>16.760000000000002</v>
      </c>
    </row>
    <row r="34" spans="1:10" x14ac:dyDescent="0.35">
      <c r="A34" t="s">
        <v>91</v>
      </c>
    </row>
    <row r="36" spans="1:10" x14ac:dyDescent="0.35">
      <c r="A36" t="s">
        <v>92</v>
      </c>
    </row>
    <row r="37" spans="1:10" x14ac:dyDescent="0.35">
      <c r="A37" t="s">
        <v>87</v>
      </c>
    </row>
    <row r="38" spans="1:10" x14ac:dyDescent="0.35">
      <c r="A38" s="29" t="s">
        <v>53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1D822-0F4C-4C84-8BF7-8AE853723786}">
  <dimension ref="A1:D41"/>
  <sheetViews>
    <sheetView workbookViewId="0">
      <selection activeCell="S25" sqref="S25"/>
    </sheetView>
  </sheetViews>
  <sheetFormatPr defaultRowHeight="14.5" x14ac:dyDescent="0.35"/>
  <cols>
    <col min="1" max="1" width="36.7265625" customWidth="1"/>
  </cols>
  <sheetData>
    <row r="1" spans="1:4" ht="17.25" customHeight="1" x14ac:dyDescent="0.35">
      <c r="A1" s="4" t="s">
        <v>93</v>
      </c>
    </row>
    <row r="2" spans="1:4" x14ac:dyDescent="0.35">
      <c r="A2" s="4"/>
    </row>
    <row r="3" spans="1:4" ht="29" x14ac:dyDescent="0.35">
      <c r="A3" s="30"/>
      <c r="B3" s="30" t="s">
        <v>10</v>
      </c>
      <c r="C3" s="30" t="s">
        <v>12</v>
      </c>
      <c r="D3" s="30" t="s">
        <v>15</v>
      </c>
    </row>
    <row r="4" spans="1:4" x14ac:dyDescent="0.35">
      <c r="A4" s="1" t="s">
        <v>20</v>
      </c>
      <c r="B4" s="32">
        <v>8.848429629183082E-3</v>
      </c>
      <c r="C4" s="32">
        <v>2.5216418614901367E-2</v>
      </c>
      <c r="D4" s="32">
        <v>3.4064848244084449E-2</v>
      </c>
    </row>
    <row r="5" spans="1:4" x14ac:dyDescent="0.35">
      <c r="A5" s="1" t="s">
        <v>36</v>
      </c>
      <c r="B5" s="32">
        <v>8.9173742367638555E-3</v>
      </c>
      <c r="C5" s="32">
        <v>2.5089474774177303E-2</v>
      </c>
      <c r="D5" s="32">
        <v>3.4006849010941156E-2</v>
      </c>
    </row>
    <row r="6" spans="1:4" x14ac:dyDescent="0.35">
      <c r="A6" s="1" t="s">
        <v>1</v>
      </c>
      <c r="B6" s="32">
        <v>9.8044441900318781E-3</v>
      </c>
      <c r="C6" s="32">
        <v>2.2200311436759199E-2</v>
      </c>
      <c r="D6" s="32">
        <v>3.2004755626791073E-2</v>
      </c>
    </row>
    <row r="7" spans="1:4" x14ac:dyDescent="0.35">
      <c r="A7" s="1" t="s">
        <v>38</v>
      </c>
      <c r="B7" s="32">
        <v>9.4182198766511651E-3</v>
      </c>
      <c r="C7" s="32">
        <v>2.1835451827662434E-2</v>
      </c>
      <c r="D7" s="32">
        <v>3.1253671704313597E-2</v>
      </c>
    </row>
    <row r="8" spans="1:4" x14ac:dyDescent="0.35">
      <c r="A8" s="1" t="s">
        <v>41</v>
      </c>
      <c r="B8" s="32">
        <v>9.2512423458467503E-3</v>
      </c>
      <c r="C8" s="32">
        <v>2.0289973757188853E-2</v>
      </c>
      <c r="D8" s="32">
        <v>2.9541216103035603E-2</v>
      </c>
    </row>
    <row r="9" spans="1:4" x14ac:dyDescent="0.35">
      <c r="A9" s="1" t="s">
        <v>42</v>
      </c>
      <c r="B9" s="32">
        <v>9.3314080423984366E-3</v>
      </c>
      <c r="C9" s="32">
        <v>1.5551172330878903E-2</v>
      </c>
      <c r="D9" s="32">
        <v>2.4882580373277341E-2</v>
      </c>
    </row>
    <row r="10" spans="1:4" x14ac:dyDescent="0.35">
      <c r="A10" s="51" t="s">
        <v>65</v>
      </c>
      <c r="B10" s="45">
        <v>7.5155297684156835E-3</v>
      </c>
      <c r="C10" s="45">
        <v>1.5920165208246545E-2</v>
      </c>
      <c r="D10" s="45">
        <v>2.343569497666223E-2</v>
      </c>
    </row>
    <row r="11" spans="1:4" x14ac:dyDescent="0.35">
      <c r="A11" s="52" t="s">
        <v>25</v>
      </c>
      <c r="B11" s="32">
        <v>7.3439834583312906E-3</v>
      </c>
      <c r="C11" s="32">
        <v>1.5618245911267968E-2</v>
      </c>
      <c r="D11" s="32">
        <v>2.2962229369599258E-2</v>
      </c>
    </row>
    <row r="12" spans="1:4" x14ac:dyDescent="0.35">
      <c r="A12" s="51" t="s">
        <v>63</v>
      </c>
      <c r="B12" s="45">
        <v>7.1922022450629369E-3</v>
      </c>
      <c r="C12" s="45">
        <v>1.505624771361235E-2</v>
      </c>
      <c r="D12" s="45">
        <v>2.2248449958675288E-2</v>
      </c>
    </row>
    <row r="13" spans="1:4" x14ac:dyDescent="0.35">
      <c r="A13" s="1" t="s">
        <v>35</v>
      </c>
      <c r="B13" s="32">
        <v>6.9995543921924667E-3</v>
      </c>
      <c r="C13" s="32">
        <v>1.4755929312051264E-2</v>
      </c>
      <c r="D13" s="32">
        <v>2.1755483704243732E-2</v>
      </c>
    </row>
    <row r="14" spans="1:4" x14ac:dyDescent="0.35">
      <c r="A14" s="1" t="s">
        <v>40</v>
      </c>
      <c r="B14" s="32">
        <v>6.0243312756299789E-3</v>
      </c>
      <c r="C14" s="32">
        <v>1.5050256234034684E-2</v>
      </c>
      <c r="D14" s="32">
        <v>2.1074587509664663E-2</v>
      </c>
    </row>
    <row r="15" spans="1:4" x14ac:dyDescent="0.35">
      <c r="A15" s="1" t="s">
        <v>43</v>
      </c>
      <c r="B15" s="32">
        <v>6.96247032357888E-3</v>
      </c>
      <c r="C15" s="32">
        <v>1.2682085976366018E-2</v>
      </c>
      <c r="D15" s="32">
        <v>1.9644556299944899E-2</v>
      </c>
    </row>
    <row r="16" spans="1:4" x14ac:dyDescent="0.35">
      <c r="A16" s="51" t="s">
        <v>22</v>
      </c>
      <c r="B16" s="45">
        <v>7.6857968792955512E-3</v>
      </c>
      <c r="C16" s="45">
        <v>1.0134736234105594E-2</v>
      </c>
      <c r="D16" s="45">
        <v>1.7820533113401146E-2</v>
      </c>
    </row>
    <row r="17" spans="1:4" x14ac:dyDescent="0.35">
      <c r="A17" s="1" t="s">
        <v>2</v>
      </c>
      <c r="B17" s="32">
        <v>6.036540277163399E-3</v>
      </c>
      <c r="C17" s="32">
        <v>1.1021648026250636E-2</v>
      </c>
      <c r="D17" s="32">
        <v>1.7058188303414035E-2</v>
      </c>
    </row>
    <row r="18" spans="1:4" x14ac:dyDescent="0.35">
      <c r="A18" s="1" t="s">
        <v>29</v>
      </c>
      <c r="B18" s="32">
        <v>7.5170505913259291E-3</v>
      </c>
      <c r="C18" s="32">
        <v>7.412840164862715E-3</v>
      </c>
      <c r="D18" s="32">
        <v>1.4929890756188644E-2</v>
      </c>
    </row>
    <row r="19" spans="1:4" x14ac:dyDescent="0.35">
      <c r="A19" s="1" t="s">
        <v>34</v>
      </c>
      <c r="B19" s="32">
        <v>4.9423108416448407E-3</v>
      </c>
      <c r="C19" s="32">
        <v>9.6306201214064763E-3</v>
      </c>
      <c r="D19" s="32">
        <v>1.4572930963051317E-2</v>
      </c>
    </row>
    <row r="20" spans="1:4" x14ac:dyDescent="0.35">
      <c r="A20" s="1" t="s">
        <v>24</v>
      </c>
      <c r="B20" s="32">
        <v>6.206074524445976E-3</v>
      </c>
      <c r="C20" s="32">
        <v>8.1470784186004359E-3</v>
      </c>
      <c r="D20" s="32">
        <v>1.4353152943046413E-2</v>
      </c>
    </row>
    <row r="21" spans="1:4" x14ac:dyDescent="0.35">
      <c r="A21" s="1" t="s">
        <v>26</v>
      </c>
      <c r="B21" s="32">
        <v>6.403988851219674E-3</v>
      </c>
      <c r="C21" s="32">
        <v>7.7060869693114376E-3</v>
      </c>
      <c r="D21" s="32">
        <v>1.4110075820531112E-2</v>
      </c>
    </row>
    <row r="22" spans="1:4" x14ac:dyDescent="0.35">
      <c r="A22" s="1" t="s">
        <v>44</v>
      </c>
      <c r="B22" s="32">
        <v>3.8309181890859565E-3</v>
      </c>
      <c r="C22" s="32">
        <v>1.0006981908625232E-2</v>
      </c>
      <c r="D22" s="32">
        <v>1.3837900097711188E-2</v>
      </c>
    </row>
    <row r="23" spans="1:4" x14ac:dyDescent="0.35">
      <c r="A23" s="1" t="s">
        <v>28</v>
      </c>
      <c r="B23" s="32">
        <v>5.2503086213461008E-3</v>
      </c>
      <c r="C23" s="32">
        <v>8.0635075917331964E-3</v>
      </c>
      <c r="D23" s="32">
        <v>1.3313816213079296E-2</v>
      </c>
    </row>
    <row r="24" spans="1:4" x14ac:dyDescent="0.35">
      <c r="A24" s="51" t="s">
        <v>23</v>
      </c>
      <c r="B24" s="45">
        <v>4.5910037637688838E-3</v>
      </c>
      <c r="C24" s="45">
        <v>8.3144056987862151E-3</v>
      </c>
      <c r="D24" s="45">
        <v>1.2905409462555098E-2</v>
      </c>
    </row>
    <row r="25" spans="1:4" x14ac:dyDescent="0.35">
      <c r="A25" s="52" t="s">
        <v>31</v>
      </c>
      <c r="B25" s="32">
        <v>5.2794770256576118E-3</v>
      </c>
      <c r="C25" s="32">
        <v>4.9681672307196976E-3</v>
      </c>
      <c r="D25" s="32">
        <v>1.0247644256377308E-2</v>
      </c>
    </row>
    <row r="26" spans="1:4" x14ac:dyDescent="0.35">
      <c r="A26" s="52" t="s">
        <v>39</v>
      </c>
      <c r="B26" s="32">
        <v>4.1910361785103233E-3</v>
      </c>
      <c r="C26" s="32">
        <v>5.6132781006373294E-3</v>
      </c>
      <c r="D26" s="32">
        <v>9.8043142791476526E-3</v>
      </c>
    </row>
    <row r="27" spans="1:4" x14ac:dyDescent="0.35">
      <c r="A27" s="1" t="s">
        <v>32</v>
      </c>
      <c r="B27" s="32">
        <v>4.8029382553625094E-3</v>
      </c>
      <c r="C27" s="32">
        <v>4.9623237756194457E-3</v>
      </c>
      <c r="D27" s="32">
        <v>9.7652620309819551E-3</v>
      </c>
    </row>
    <row r="28" spans="1:4" x14ac:dyDescent="0.35">
      <c r="A28" s="1" t="s">
        <v>27</v>
      </c>
      <c r="B28" s="32">
        <v>1.9485864015814098E-3</v>
      </c>
      <c r="C28" s="32">
        <v>7.6778335569239612E-3</v>
      </c>
      <c r="D28" s="32">
        <v>9.6264199585053712E-3</v>
      </c>
    </row>
    <row r="29" spans="1:4" x14ac:dyDescent="0.35">
      <c r="A29" s="1" t="s">
        <v>30</v>
      </c>
      <c r="B29" s="32">
        <v>3.5100982827519171E-3</v>
      </c>
      <c r="C29" s="32">
        <v>4.1401159232458511E-3</v>
      </c>
      <c r="D29" s="32">
        <v>7.6502142059977681E-3</v>
      </c>
    </row>
    <row r="30" spans="1:4" x14ac:dyDescent="0.35">
      <c r="A30" s="1" t="s">
        <v>21</v>
      </c>
      <c r="B30" s="32">
        <v>2.3898989169086034E-3</v>
      </c>
      <c r="C30" s="32">
        <v>5.1522306927565863E-3</v>
      </c>
      <c r="D30" s="32">
        <v>7.5421296096651897E-3</v>
      </c>
    </row>
    <row r="31" spans="1:4" x14ac:dyDescent="0.35">
      <c r="A31" s="1" t="s">
        <v>33</v>
      </c>
      <c r="B31" s="32">
        <v>4.7882171340365319E-3</v>
      </c>
      <c r="C31" s="32">
        <v>2.6863133521996397E-3</v>
      </c>
      <c r="D31" s="32">
        <v>7.4745304862361712E-3</v>
      </c>
    </row>
    <row r="32" spans="1:4" x14ac:dyDescent="0.35">
      <c r="A32" s="1" t="s">
        <v>0</v>
      </c>
      <c r="B32" s="32">
        <v>2.2395731854076171E-3</v>
      </c>
      <c r="C32" s="32">
        <v>4.1685482114818167E-3</v>
      </c>
      <c r="D32" s="32">
        <v>6.4081213968894338E-3</v>
      </c>
    </row>
    <row r="33" spans="1:4" x14ac:dyDescent="0.35">
      <c r="A33" s="1" t="s">
        <v>37</v>
      </c>
      <c r="B33" s="32">
        <v>1.7106645753814124E-3</v>
      </c>
      <c r="C33" s="32">
        <v>2.8499661402075246E-3</v>
      </c>
      <c r="D33" s="32">
        <v>4.5606307155889366E-3</v>
      </c>
    </row>
    <row r="35" spans="1:4" x14ac:dyDescent="0.35">
      <c r="A35" t="s">
        <v>86</v>
      </c>
    </row>
    <row r="36" spans="1:4" x14ac:dyDescent="0.35">
      <c r="A36" t="s">
        <v>87</v>
      </c>
    </row>
    <row r="37" spans="1:4" x14ac:dyDescent="0.35">
      <c r="A37" s="29" t="s">
        <v>53</v>
      </c>
    </row>
    <row r="41" spans="1:4" x14ac:dyDescent="0.35">
      <c r="A41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CD4D7-05DC-461F-AA1A-5936BEEF9BE4}">
  <dimension ref="A1:O18"/>
  <sheetViews>
    <sheetView workbookViewId="0">
      <selection activeCell="H20" sqref="H20"/>
    </sheetView>
  </sheetViews>
  <sheetFormatPr defaultRowHeight="14.5" x14ac:dyDescent="0.35"/>
  <cols>
    <col min="2" max="2" width="17" customWidth="1"/>
    <col min="3" max="3" width="18.26953125" customWidth="1"/>
    <col min="4" max="4" width="11.26953125" customWidth="1"/>
    <col min="5" max="5" width="13" customWidth="1"/>
    <col min="6" max="6" width="15.26953125" customWidth="1"/>
    <col min="7" max="7" width="11.54296875" customWidth="1"/>
    <col min="8" max="8" width="13" customWidth="1"/>
    <col min="9" max="9" width="13.26953125" customWidth="1"/>
  </cols>
  <sheetData>
    <row r="1" spans="1:15" x14ac:dyDescent="0.35">
      <c r="A1" s="37" t="s">
        <v>79</v>
      </c>
    </row>
    <row r="3" spans="1:15" ht="58" x14ac:dyDescent="0.35">
      <c r="A3" s="30"/>
      <c r="B3" s="36" t="s">
        <v>66</v>
      </c>
      <c r="C3" s="36" t="s">
        <v>67</v>
      </c>
      <c r="D3" s="36" t="s">
        <v>68</v>
      </c>
      <c r="E3" s="36" t="s">
        <v>69</v>
      </c>
      <c r="F3" s="36" t="s">
        <v>70</v>
      </c>
      <c r="G3" s="30" t="s">
        <v>71</v>
      </c>
      <c r="H3" s="30" t="s">
        <v>72</v>
      </c>
      <c r="I3" s="30" t="s">
        <v>52</v>
      </c>
      <c r="J3" s="30" t="s">
        <v>73</v>
      </c>
    </row>
    <row r="4" spans="1:15" x14ac:dyDescent="0.35">
      <c r="A4" s="31" t="s">
        <v>58</v>
      </c>
      <c r="B4" s="3">
        <v>42.4</v>
      </c>
      <c r="C4" s="3">
        <v>9.3000000000000007</v>
      </c>
      <c r="D4" s="3">
        <f>E4-B4-C4</f>
        <v>106.22959999999999</v>
      </c>
      <c r="E4" s="3">
        <v>157.92959999999999</v>
      </c>
      <c r="F4" s="32">
        <v>7.6548174142326737E-3</v>
      </c>
      <c r="G4" s="3">
        <v>20.631399999999999</v>
      </c>
      <c r="H4" s="33">
        <f>B4/E4</f>
        <v>0.26847405426215226</v>
      </c>
      <c r="I4" s="33">
        <f>C4/E4</f>
        <v>5.8886997750896612E-2</v>
      </c>
      <c r="J4" s="33">
        <f>D4/E4</f>
        <v>0.67263894798695112</v>
      </c>
    </row>
    <row r="5" spans="1:15" x14ac:dyDescent="0.35">
      <c r="A5" s="31" t="s">
        <v>59</v>
      </c>
      <c r="B5" s="3">
        <v>37.9</v>
      </c>
      <c r="C5" s="3">
        <v>13.9</v>
      </c>
      <c r="D5" s="3">
        <f t="shared" ref="D5:D8" si="0">E5-B5-C5</f>
        <v>75.155000000000001</v>
      </c>
      <c r="E5" s="3">
        <v>126.955</v>
      </c>
      <c r="F5" s="32">
        <v>5.837575122195706E-3</v>
      </c>
      <c r="G5" s="3">
        <v>21.747900000000001</v>
      </c>
      <c r="H5" s="33">
        <f t="shared" ref="H5:H9" si="1">B5/E5</f>
        <v>0.29853097554251506</v>
      </c>
      <c r="I5" s="33">
        <f t="shared" ref="I5:I8" si="2">C5/E5</f>
        <v>0.10948761372139736</v>
      </c>
      <c r="J5" s="33">
        <f t="shared" ref="J5:J9" si="3">D5/E5</f>
        <v>0.59198141073608757</v>
      </c>
    </row>
    <row r="6" spans="1:15" x14ac:dyDescent="0.35">
      <c r="A6" s="31" t="s">
        <v>60</v>
      </c>
      <c r="B6" s="3">
        <v>39.4</v>
      </c>
      <c r="C6" s="3">
        <v>16.899999999999999</v>
      </c>
      <c r="D6" s="3">
        <f t="shared" si="0"/>
        <v>100.10439999999997</v>
      </c>
      <c r="E6" s="3">
        <v>156.40439999999998</v>
      </c>
      <c r="F6" s="32">
        <v>6.5623489527389901E-3</v>
      </c>
      <c r="G6" s="3">
        <v>23.833600000000001</v>
      </c>
      <c r="H6" s="33">
        <f t="shared" si="1"/>
        <v>0.25191107155553172</v>
      </c>
      <c r="I6" s="33">
        <f t="shared" si="2"/>
        <v>0.10805322612407324</v>
      </c>
      <c r="J6" s="33">
        <f t="shared" si="3"/>
        <v>0.64003570232039497</v>
      </c>
    </row>
    <row r="7" spans="1:15" x14ac:dyDescent="0.35">
      <c r="A7" s="31" t="s">
        <v>61</v>
      </c>
      <c r="B7" s="3">
        <v>40.200000000000003</v>
      </c>
      <c r="C7" s="3">
        <v>26.9</v>
      </c>
      <c r="D7" s="3">
        <f t="shared" si="0"/>
        <v>137.55819999999997</v>
      </c>
      <c r="E7" s="3">
        <v>204.65819999999999</v>
      </c>
      <c r="F7" s="32">
        <v>7.927050047060737E-3</v>
      </c>
      <c r="G7" s="3">
        <v>25.817699999999999</v>
      </c>
      <c r="H7" s="33">
        <f t="shared" si="1"/>
        <v>0.19642506383814576</v>
      </c>
      <c r="I7" s="33">
        <f t="shared" si="2"/>
        <v>0.13143866212055025</v>
      </c>
      <c r="J7" s="33">
        <f t="shared" si="3"/>
        <v>0.67213627404130383</v>
      </c>
    </row>
    <row r="8" spans="1:15" x14ac:dyDescent="0.35">
      <c r="A8" s="31" t="s">
        <v>62</v>
      </c>
      <c r="B8" s="3">
        <v>40.6</v>
      </c>
      <c r="C8" s="3">
        <v>39.1</v>
      </c>
      <c r="D8" s="3">
        <f t="shared" si="0"/>
        <v>126.51100000000002</v>
      </c>
      <c r="E8" s="3">
        <v>206.21100000000001</v>
      </c>
      <c r="F8" s="32">
        <v>7.4357698423859553E-3</v>
      </c>
      <c r="G8" s="3">
        <v>27.732299999999999</v>
      </c>
      <c r="H8" s="33">
        <f t="shared" si="1"/>
        <v>0.19688571414715994</v>
      </c>
      <c r="I8" s="33">
        <f t="shared" si="2"/>
        <v>0.18961161140773286</v>
      </c>
      <c r="J8" s="33">
        <f t="shared" si="3"/>
        <v>0.61350267444510731</v>
      </c>
    </row>
    <row r="9" spans="1:15" x14ac:dyDescent="0.35">
      <c r="A9" s="31" t="s">
        <v>64</v>
      </c>
      <c r="B9" s="3">
        <v>42.7</v>
      </c>
      <c r="C9" s="3">
        <v>42.5</v>
      </c>
      <c r="D9" s="3">
        <f>E9-B9-C9</f>
        <v>123.53730000000002</v>
      </c>
      <c r="E9" s="3">
        <v>208.7373</v>
      </c>
      <c r="F9" s="32">
        <f>(E9/(G9*1000))</f>
        <v>7.600120152921901E-3</v>
      </c>
      <c r="G9" s="3">
        <v>27.465</v>
      </c>
      <c r="H9" s="33">
        <f t="shared" si="1"/>
        <v>0.20456334349443056</v>
      </c>
      <c r="I9" s="33">
        <f>C9/E9</f>
        <v>0.20360520137033486</v>
      </c>
      <c r="J9" s="33">
        <f t="shared" si="3"/>
        <v>0.59183145513523461</v>
      </c>
    </row>
    <row r="10" spans="1:15" x14ac:dyDescent="0.35">
      <c r="A10" s="31">
        <v>2021</v>
      </c>
      <c r="B10" s="3">
        <v>46.3</v>
      </c>
      <c r="C10" s="3">
        <v>46.3</v>
      </c>
      <c r="D10" s="3">
        <f>E10-B10-C10</f>
        <v>144</v>
      </c>
      <c r="E10" s="3">
        <v>236.6</v>
      </c>
      <c r="F10" s="32">
        <f>(E10/(G10*1000))</f>
        <v>7.5908755494241073E-3</v>
      </c>
      <c r="G10" s="3">
        <v>31.169</v>
      </c>
      <c r="H10" s="33">
        <f>B10/E10</f>
        <v>0.19568892645815722</v>
      </c>
      <c r="I10" s="33">
        <f>C10/E10</f>
        <v>0.19568892645815722</v>
      </c>
      <c r="J10" s="33">
        <f>D10/E10</f>
        <v>0.60862214708368556</v>
      </c>
    </row>
    <row r="11" spans="1:15" x14ac:dyDescent="0.35">
      <c r="A11" s="31">
        <v>2022</v>
      </c>
      <c r="B11" s="3">
        <v>52.3</v>
      </c>
      <c r="C11" s="3">
        <v>52.3</v>
      </c>
      <c r="D11" s="3">
        <v>172.17429999999996</v>
      </c>
      <c r="E11" s="3">
        <v>276.77429999999998</v>
      </c>
      <c r="F11" s="32">
        <f>(E11/(G11*1000))</f>
        <v>7.6858052100602309E-3</v>
      </c>
      <c r="G11" s="3">
        <v>36.011099999999999</v>
      </c>
      <c r="H11" s="33">
        <v>0.18896263128476887</v>
      </c>
      <c r="I11" s="33">
        <v>0.18896263128476887</v>
      </c>
      <c r="J11" s="33">
        <v>0.62207473743046215</v>
      </c>
    </row>
    <row r="12" spans="1:15" x14ac:dyDescent="0.35">
      <c r="A12" t="s">
        <v>74</v>
      </c>
      <c r="O12" s="34"/>
    </row>
    <row r="13" spans="1:15" x14ac:dyDescent="0.35">
      <c r="A13" s="29"/>
      <c r="O13" s="34"/>
    </row>
    <row r="14" spans="1:15" x14ac:dyDescent="0.35">
      <c r="A14" t="s">
        <v>81</v>
      </c>
    </row>
    <row r="15" spans="1:15" x14ac:dyDescent="0.35">
      <c r="B15" t="s">
        <v>78</v>
      </c>
    </row>
    <row r="16" spans="1:15" x14ac:dyDescent="0.35">
      <c r="B16" t="s">
        <v>80</v>
      </c>
    </row>
    <row r="17" spans="1:6" x14ac:dyDescent="0.35">
      <c r="A17" s="57" t="s">
        <v>53</v>
      </c>
      <c r="B17" s="57"/>
      <c r="C17" s="57"/>
      <c r="D17" s="57"/>
      <c r="E17" s="57"/>
      <c r="F17" s="57"/>
    </row>
    <row r="18" spans="1:6" x14ac:dyDescent="0.35">
      <c r="A18" s="35"/>
    </row>
  </sheetData>
  <mergeCells count="1">
    <mergeCell ref="A17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1.1.</vt:lpstr>
      <vt:lpstr>1.2</vt:lpstr>
      <vt:lpstr>1.3.</vt:lpstr>
      <vt:lpstr>1.4.</vt:lpstr>
      <vt:lpstr>1.5.</vt:lpstr>
      <vt:lpstr>1.6.</vt:lpstr>
      <vt:lpstr>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Loone Vilumaa</dc:creator>
  <cp:lastModifiedBy>Maarja Sillaste</cp:lastModifiedBy>
  <dcterms:created xsi:type="dcterms:W3CDTF">2015-06-05T18:17:20Z</dcterms:created>
  <dcterms:modified xsi:type="dcterms:W3CDTF">2024-02-27T11:21:05Z</dcterms:modified>
</cp:coreProperties>
</file>