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Kodulehe uuendamine\2024\Detsember 2024\"/>
    </mc:Choice>
  </mc:AlternateContent>
  <xr:revisionPtr revIDLastSave="0" documentId="13_ncr:1_{5312A1C2-8276-44D1-AB03-C5C5A95D2891}" xr6:coauthVersionLast="47" xr6:coauthVersionMax="47" xr10:uidLastSave="{00000000-0000-0000-0000-000000000000}"/>
  <bookViews>
    <workbookView xWindow="28680" yWindow="-120" windowWidth="29040" windowHeight="15840" xr2:uid="{EA3C7C2A-FFAB-4A96-A146-85A4F8DC276E}"/>
  </bookViews>
  <sheets>
    <sheet name="1.1" sheetId="2" r:id="rId1"/>
    <sheet name="1.2" sheetId="9" r:id="rId2"/>
    <sheet name="1.3" sheetId="10" r:id="rId3"/>
    <sheet name="1.4" sheetId="8" r:id="rId4"/>
    <sheet name="1.5" sheetId="4" r:id="rId5"/>
    <sheet name="1.6" sheetId="5" r:id="rId6"/>
    <sheet name="1.7" sheetId="7" r:id="rId7"/>
  </sheets>
  <definedNames>
    <definedName name="_xlnm._FilterDatabase" localSheetId="3" hidden="1">'1.4'!$A$3:$K$3</definedName>
    <definedName name="_xlnm._FilterDatabase" localSheetId="4" hidden="1">'1.5'!$A$3:$K$3</definedName>
    <definedName name="_xlnm._FilterDatabase" localSheetId="5" hidden="1">'1.6'!$A$3:$D$3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7" l="1"/>
  <c r="D17" i="5" l="1"/>
  <c r="D20" i="5"/>
  <c r="D18" i="5"/>
  <c r="D19" i="5"/>
  <c r="D21" i="5"/>
  <c r="D22" i="5"/>
  <c r="D23" i="5"/>
  <c r="D24" i="5"/>
  <c r="D26" i="5"/>
  <c r="D27" i="5"/>
  <c r="D28" i="5"/>
  <c r="D25" i="5"/>
  <c r="D31" i="5"/>
  <c r="D30" i="5"/>
  <c r="D29" i="5"/>
  <c r="D32" i="5"/>
  <c r="D33" i="5"/>
  <c r="D4" i="5"/>
  <c r="D6" i="5"/>
  <c r="D7" i="5"/>
  <c r="D8" i="5"/>
  <c r="D9" i="5"/>
  <c r="D12" i="5"/>
  <c r="D14" i="5"/>
  <c r="D10" i="5"/>
  <c r="D11" i="5"/>
  <c r="D13" i="5"/>
  <c r="D16" i="5"/>
  <c r="D15" i="5"/>
  <c r="D5" i="5"/>
  <c r="H9" i="7" l="1"/>
  <c r="C7" i="9"/>
  <c r="M6" i="9" s="1"/>
  <c r="D7" i="9"/>
  <c r="E7" i="9"/>
  <c r="F7" i="9"/>
  <c r="G7" i="9"/>
  <c r="Q5" i="9" s="1"/>
  <c r="H7" i="9"/>
  <c r="I7" i="9"/>
  <c r="J7" i="9"/>
  <c r="K7" i="9"/>
  <c r="N4" i="9"/>
  <c r="N5" i="9"/>
  <c r="O5" i="9"/>
  <c r="P5" i="9"/>
  <c r="O6" i="9"/>
  <c r="P6" i="9"/>
  <c r="Q6" i="9"/>
  <c r="R6" i="9"/>
  <c r="S6" i="9"/>
  <c r="T6" i="9"/>
  <c r="L4" i="9"/>
  <c r="L5" i="9"/>
  <c r="L7" i="9"/>
  <c r="N3" i="9"/>
  <c r="O3" i="9"/>
  <c r="P3" i="9"/>
  <c r="Q4" i="9"/>
  <c r="R4" i="9"/>
  <c r="S4" i="9"/>
  <c r="T5" i="9"/>
  <c r="U5" i="9"/>
  <c r="B7" i="9"/>
  <c r="L3" i="9" s="1"/>
  <c r="M7" i="9" l="1"/>
  <c r="M4" i="9"/>
  <c r="M5" i="9"/>
  <c r="M3" i="9"/>
  <c r="S5" i="9"/>
  <c r="P4" i="9"/>
  <c r="L6" i="9"/>
  <c r="U6" i="9"/>
  <c r="R5" i="9"/>
  <c r="O4" i="9"/>
  <c r="U3" i="9"/>
  <c r="T7" i="9"/>
  <c r="S3" i="9"/>
  <c r="R7" i="9"/>
  <c r="U4" i="9"/>
  <c r="R3" i="9"/>
  <c r="Q7" i="9"/>
  <c r="N6" i="9"/>
  <c r="T4" i="9"/>
  <c r="Q3" i="9"/>
  <c r="U7" i="9"/>
  <c r="T3" i="9"/>
  <c r="S7" i="9"/>
  <c r="P7" i="9"/>
  <c r="O7" i="9"/>
  <c r="N7" i="9"/>
  <c r="I6" i="2" l="1"/>
  <c r="H6" i="2"/>
  <c r="C6" i="2"/>
  <c r="A6" i="2"/>
  <c r="AK59" i="10" l="1"/>
  <c r="AG60" i="10"/>
  <c r="AJ60" i="10"/>
  <c r="AL60" i="10"/>
  <c r="AM60" i="10"/>
  <c r="AK60" i="10"/>
  <c r="R5" i="10"/>
  <c r="R6" i="10"/>
  <c r="C59" i="10" l="1"/>
  <c r="AH60" i="10"/>
  <c r="AH59" i="10"/>
  <c r="AI60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E59" i="10"/>
  <c r="G59" i="10"/>
  <c r="I59" i="10"/>
  <c r="K59" i="10"/>
  <c r="M59" i="10"/>
  <c r="O59" i="10"/>
  <c r="Q59" i="10"/>
  <c r="S59" i="10"/>
  <c r="U59" i="10"/>
  <c r="W59" i="10"/>
  <c r="Y59" i="10"/>
  <c r="AB59" i="10"/>
  <c r="AE59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D9" i="7"/>
  <c r="I9" i="7" l="1"/>
  <c r="D10" i="7" l="1"/>
  <c r="J10" i="7" s="1"/>
  <c r="I10" i="7"/>
  <c r="H10" i="7"/>
  <c r="I8" i="7"/>
  <c r="H8" i="7"/>
  <c r="D8" i="7"/>
  <c r="J8" i="7" s="1"/>
  <c r="I7" i="7"/>
  <c r="H7" i="7"/>
  <c r="D7" i="7"/>
  <c r="J7" i="7" s="1"/>
  <c r="I6" i="7"/>
  <c r="H6" i="7"/>
  <c r="D6" i="7"/>
  <c r="J6" i="7" s="1"/>
  <c r="I5" i="7"/>
  <c r="H5" i="7"/>
  <c r="D5" i="7"/>
  <c r="J5" i="7" s="1"/>
  <c r="I4" i="7"/>
  <c r="H4" i="7"/>
  <c r="D4" i="7"/>
  <c r="J4" i="7" s="1"/>
  <c r="E9" i="2" l="1"/>
</calcChain>
</file>

<file path=xl/sharedStrings.xml><?xml version="1.0" encoding="utf-8"?>
<sst xmlns="http://schemas.openxmlformats.org/spreadsheetml/2006/main" count="268" uniqueCount="141">
  <si>
    <t>Uurimistoetused</t>
  </si>
  <si>
    <t>Baasfinantseerimine</t>
  </si>
  <si>
    <t>Kokku</t>
  </si>
  <si>
    <t>mln EUR</t>
  </si>
  <si>
    <t>% SKP-st</t>
  </si>
  <si>
    <t>TA RAHASTAJA</t>
  </si>
  <si>
    <t>Rahavood</t>
  </si>
  <si>
    <t>TA TEGIJA (TA kulutused)</t>
  </si>
  <si>
    <t>AVALIK SEKTOR</t>
  </si>
  <si>
    <t>Avalik sektor -&gt; Avalik sektor</t>
  </si>
  <si>
    <t>ERASEKTOR</t>
  </si>
  <si>
    <t>Avalik sektor -&gt; Erasektor</t>
  </si>
  <si>
    <t>VÄLISMAISED ALLIKAD</t>
  </si>
  <si>
    <t>Erasektor -&gt; Avalik sektor</t>
  </si>
  <si>
    <t>KOKKU</t>
  </si>
  <si>
    <t>Erasektor -&gt; Erasektor</t>
  </si>
  <si>
    <t>Välismaa -&gt; Avalik sektor</t>
  </si>
  <si>
    <t>Välismaa -&gt; Erasektor</t>
  </si>
  <si>
    <t>Rahavood kokku:</t>
  </si>
  <si>
    <t>Austria</t>
  </si>
  <si>
    <t>Belgia</t>
  </si>
  <si>
    <t>Bulgaaria</t>
  </si>
  <si>
    <t>Eesti</t>
  </si>
  <si>
    <t>EL-13</t>
  </si>
  <si>
    <t>Hispaania</t>
  </si>
  <si>
    <t>Holland</t>
  </si>
  <si>
    <t>Horvaatia</t>
  </si>
  <si>
    <t>Iirimaa</t>
  </si>
  <si>
    <t>Itaalia</t>
  </si>
  <si>
    <t>Kreeka</t>
  </si>
  <si>
    <t>Küpros</t>
  </si>
  <si>
    <t>Leedu</t>
  </si>
  <si>
    <t>Luksemburg</t>
  </si>
  <si>
    <t>Läti</t>
  </si>
  <si>
    <t>Malta</t>
  </si>
  <si>
    <t>Poola</t>
  </si>
  <si>
    <t>Portugal</t>
  </si>
  <si>
    <t>Prantsusmaa</t>
  </si>
  <si>
    <t>Rootsi</t>
  </si>
  <si>
    <t>Rumeenia</t>
  </si>
  <si>
    <t>Saksamaa</t>
  </si>
  <si>
    <t>Slovakkia</t>
  </si>
  <si>
    <t>Sloveenia</t>
  </si>
  <si>
    <t>Soome</t>
  </si>
  <si>
    <t>Taani</t>
  </si>
  <si>
    <t>Tšehhi</t>
  </si>
  <si>
    <t>Ungari</t>
  </si>
  <si>
    <t>Kontakt: Kadri Raudvere, Kadri.Raudvere@etag.ee</t>
  </si>
  <si>
    <t>Allikas: Haridus- ja Teadusministeerium</t>
  </si>
  <si>
    <t>Uurimistoetused (mln EUR)</t>
  </si>
  <si>
    <t>Baasfinantseerimine (mln EUR)</t>
  </si>
  <si>
    <t>Uurimistoetuste osakaal</t>
  </si>
  <si>
    <t>Baasfinantseerimise osakaal</t>
  </si>
  <si>
    <t>Allikas: Eesti Teadusagentuur, Haridus- ja Teadusministeerium</t>
  </si>
  <si>
    <t>Asutus</t>
  </si>
  <si>
    <t>sh rahvusteaduste täiendavaks toetuseks</t>
  </si>
  <si>
    <t>sh tagatis vastavalt määruse § 2 lg 4</t>
  </si>
  <si>
    <t>Eesti Keele Instituut</t>
  </si>
  <si>
    <t>Eesti Kirjandusmuuseum</t>
  </si>
  <si>
    <t>Eesti Rahva Muuseum</t>
  </si>
  <si>
    <t>Tervise Arengu Instituut</t>
  </si>
  <si>
    <t>Eesti Kunstiakadeemia</t>
  </si>
  <si>
    <t>Eesti Muusika- ja Teatriakadeemia</t>
  </si>
  <si>
    <t>Eesti Maaülikool</t>
  </si>
  <si>
    <t>Tallinna Ülikool</t>
  </si>
  <si>
    <t>Tallinna Tehnikaülikool</t>
  </si>
  <si>
    <t>Tartu Ülikool</t>
  </si>
  <si>
    <t>Keemilise ja Bioloogilise Füüsika Instituut</t>
  </si>
  <si>
    <t>ETA Underi ja Tuglase Kirjanduskeskus</t>
  </si>
  <si>
    <t>Cybernetica AS</t>
  </si>
  <si>
    <t>Estonian Business School</t>
  </si>
  <si>
    <t>OÜ Protobios</t>
  </si>
  <si>
    <t>AS Vähiuuringute Tehnoloogia Arenduskeskus</t>
  </si>
  <si>
    <t>Tervisetehnoloogiate Arenduskeskus AS</t>
  </si>
  <si>
    <t>BioCC OÜ (endine OÜ Tervisliku Piima Biotehnoloogiate Arenduskeskus)</t>
  </si>
  <si>
    <t>AS Toidu- ja Fermentatsioonitehnoloogia Arenduskeskus</t>
  </si>
  <si>
    <t>STACC OÜ (endine Tarkvara Tehnoloogia Arenduskeskus AS)</t>
  </si>
  <si>
    <t>Asutuste keskmine (kui baasfinantseerimine&gt;0)</t>
  </si>
  <si>
    <t>Riik</t>
  </si>
  <si>
    <t>Avalik sektor</t>
  </si>
  <si>
    <t>Erasektor</t>
  </si>
  <si>
    <t>2013</t>
  </si>
  <si>
    <t>2014</t>
  </si>
  <si>
    <t>2015</t>
  </si>
  <si>
    <t>2016</t>
  </si>
  <si>
    <t>2017</t>
  </si>
  <si>
    <t>2018</t>
  </si>
  <si>
    <t>2019</t>
  </si>
  <si>
    <t>EL-27</t>
  </si>
  <si>
    <t>2020</t>
  </si>
  <si>
    <t>EL-14</t>
  </si>
  <si>
    <t>Muud (mln EUR)</t>
  </si>
  <si>
    <t>Avalik sektor (mln EUR)</t>
  </si>
  <si>
    <t>SKP (mld EUR)</t>
  </si>
  <si>
    <t>ETAgi vahendatavad uurimistoetused (%)</t>
  </si>
  <si>
    <t>Allikad:</t>
  </si>
  <si>
    <t>Haridus- ja Teadusministeerium</t>
  </si>
  <si>
    <t>ETAGi  uurimistoetused (mln EUR)</t>
  </si>
  <si>
    <t>* Muud kulutused on ülejäänud avaliku sektori TA kulutused peale ETAGi uurimistoetusi ja baasfinantseerimist (sh teised ministeeriumid).</t>
  </si>
  <si>
    <t>Baasfinants- eerimine (%)</t>
  </si>
  <si>
    <t>Muud (%)</t>
  </si>
  <si>
    <t>Välisvahendid</t>
  </si>
  <si>
    <t>AS Metrosert</t>
  </si>
  <si>
    <t>Icosagen Cell Factory AS</t>
  </si>
  <si>
    <t>Muud vahendid</t>
  </si>
  <si>
    <t>2021</t>
  </si>
  <si>
    <t>2022</t>
  </si>
  <si>
    <t>Allikas: Eurostat (GERD by sector of performance, RD_E_GERDTOT)</t>
  </si>
  <si>
    <t>EL14</t>
  </si>
  <si>
    <t>EL13</t>
  </si>
  <si>
    <t>.. Andmed puuduvad (agregeeritud väärtuste puhul on puuduvad numbrid asendatud viimaste olemasolevate  andmetega)</t>
  </si>
  <si>
    <t>Allikas: Eurostat (GERD by source of funds, RD_E_FUNDGERD)</t>
  </si>
  <si>
    <t>EL27</t>
  </si>
  <si>
    <t>Kontakt: Kadri Raudvere</t>
  </si>
  <si>
    <t>Kadri.Raudvere@etag.ee</t>
  </si>
  <si>
    <t>Andmed seisuga: 27.02.2024</t>
  </si>
  <si>
    <t>Kontakt: Maarja Sillaste</t>
  </si>
  <si>
    <t>maarja.sillaste@etag.ee</t>
  </si>
  <si>
    <t>1.3. Baasfinantseerimise ja riiklike uurimistoetuste proportsioonid 2009-2024</t>
  </si>
  <si>
    <t>Eraldatud baasfinantseerimise jagunemine asutuste lõikes (EUR) 2009-2024</t>
  </si>
  <si>
    <t>1.7. Avaliku sektori TA kulutused (mln EUR, % SKP-st) ja uurimistoetuste ning baasfinantseerimise osakaal selles 2015-2023</t>
  </si>
  <si>
    <t>Andmed seisuga 02.12.2024</t>
  </si>
  <si>
    <t>1.1. Teadus- ja arendustegevuse rahastamine ja kogukulud Eestis, 2023 (mln EUR;  % SKP-st)</t>
  </si>
  <si>
    <t>Allikas: Statistikaamet (tabelid TD025, TD025, TD051, TD078, RAA0042); ETAG-i arvutused</t>
  </si>
  <si>
    <t>1.2. Haridus- ja Teadusministeeriumi teadus- ja arendustegevuse ning innovatsiooni programmi eelarve ja selle põhikomponendid 2016-2025</t>
  </si>
  <si>
    <t>Andmed seisuga: 30.12.2024</t>
  </si>
  <si>
    <t>Statistikaamet, TD078 (viimati uuendatud 02.12.2024), RAA0042 (andmed viimati uuendatud 29.11.2024), ETAG-i arvutused</t>
  </si>
  <si>
    <t>Avaliku sektori TA kulutuste osakaal SKP-st (%)</t>
  </si>
  <si>
    <t>2023</t>
  </si>
  <si>
    <t>1.4. TA kulude osakaal SKP-st (%) Euroopa Liidu riikides, 2014-2023</t>
  </si>
  <si>
    <t>1.6. TA kulutuste jagunemine avaliku ja erasektori vahel (% SKP-st), Euroopa riikides, 2023</t>
  </si>
  <si>
    <r>
      <t>Eesti Biokeskus</t>
    </r>
    <r>
      <rPr>
        <vertAlign val="superscript"/>
        <sz val="11"/>
        <color theme="1"/>
        <rFont val="Calibri Light"/>
        <family val="2"/>
        <charset val="186"/>
        <scheme val="major"/>
      </rPr>
      <t>1</t>
    </r>
  </si>
  <si>
    <r>
      <t>Tartu Observatoorium</t>
    </r>
    <r>
      <rPr>
        <vertAlign val="superscript"/>
        <sz val="11"/>
        <color theme="1"/>
        <rFont val="Calibri Light"/>
        <family val="2"/>
        <charset val="186"/>
        <scheme val="major"/>
      </rPr>
      <t>1</t>
    </r>
  </si>
  <si>
    <r>
      <t>Eesti Maaviljeluse Instituut</t>
    </r>
    <r>
      <rPr>
        <vertAlign val="superscript"/>
        <sz val="11"/>
        <color theme="1"/>
        <rFont val="Calibri Light"/>
        <family val="2"/>
        <charset val="186"/>
        <scheme val="major"/>
      </rPr>
      <t>2</t>
    </r>
  </si>
  <si>
    <r>
      <t>Jõgeva Sordiaretuse Instituut</t>
    </r>
    <r>
      <rPr>
        <vertAlign val="superscript"/>
        <sz val="11"/>
        <color theme="1"/>
        <rFont val="Calibri Light"/>
        <family val="2"/>
        <charset val="186"/>
        <scheme val="major"/>
      </rPr>
      <t>2</t>
    </r>
  </si>
  <si>
    <r>
      <t>Eesti Taimekasvatuse Instituut</t>
    </r>
    <r>
      <rPr>
        <vertAlign val="superscript"/>
        <sz val="11"/>
        <color theme="1"/>
        <rFont val="Calibri Light"/>
        <family val="2"/>
        <charset val="186"/>
        <scheme val="major"/>
      </rPr>
      <t>2 ja 3</t>
    </r>
    <r>
      <rPr>
        <sz val="11"/>
        <color theme="1"/>
        <rFont val="Calibri Light"/>
        <family val="2"/>
        <charset val="186"/>
        <scheme val="major"/>
      </rPr>
      <t xml:space="preserve"> </t>
    </r>
  </si>
  <si>
    <r>
      <t>Maaelu Teadmuskeskus</t>
    </r>
    <r>
      <rPr>
        <vertAlign val="superscript"/>
        <sz val="11"/>
        <color theme="1"/>
        <rFont val="Calibri Light"/>
        <family val="2"/>
        <charset val="186"/>
        <scheme val="major"/>
      </rPr>
      <t xml:space="preserve"> 3</t>
    </r>
    <r>
      <rPr>
        <sz val="11"/>
        <color theme="1"/>
        <rFont val="Calibri Light"/>
        <family val="2"/>
        <charset val="186"/>
        <scheme val="major"/>
      </rPr>
      <t xml:space="preserve"> </t>
    </r>
  </si>
  <si>
    <r>
      <rPr>
        <vertAlign val="superscript"/>
        <sz val="11"/>
        <color theme="1"/>
        <rFont val="Calibri Light"/>
        <family val="2"/>
        <charset val="186"/>
        <scheme val="major"/>
      </rPr>
      <t>1</t>
    </r>
    <r>
      <rPr>
        <sz val="11"/>
        <color theme="1"/>
        <rFont val="Calibri Light"/>
        <family val="2"/>
        <charset val="186"/>
        <scheme val="major"/>
      </rPr>
      <t>Alates 01.01.2018 kuuluvad Eesti Biokeskus ja Tartu Observatoorium Tartu Ülikooli koosseisu</t>
    </r>
  </si>
  <si>
    <r>
      <rPr>
        <vertAlign val="superscript"/>
        <sz val="11"/>
        <color theme="1"/>
        <rFont val="Calibri Light"/>
        <family val="2"/>
        <charset val="186"/>
        <scheme val="major"/>
      </rPr>
      <t>2</t>
    </r>
    <r>
      <rPr>
        <sz val="11"/>
        <color theme="1"/>
        <rFont val="Calibri Light"/>
        <family val="2"/>
        <charset val="186"/>
        <scheme val="major"/>
      </rPr>
      <t>Alates 01.07.2013 moodustati Jõgeva Sordiaretuse Instituudist ja Eesti Maaviljeluse Instituudist Eesti Taimekasvatuse Instituut</t>
    </r>
  </si>
  <si>
    <r>
      <rPr>
        <vertAlign val="superscript"/>
        <sz val="11"/>
        <color theme="1"/>
        <rFont val="Calibri Light"/>
        <family val="2"/>
        <charset val="186"/>
        <scheme val="major"/>
      </rPr>
      <t>3</t>
    </r>
    <r>
      <rPr>
        <sz val="11"/>
        <color theme="1"/>
        <rFont val="Calibri Light"/>
        <family val="2"/>
        <charset val="186"/>
        <scheme val="major"/>
      </rPr>
      <t>Alates 01.01.2033 moodustati Eesti Taimekasvatuse Instituudist ja Põllumajandusuuringute Keskusest Maaelu Teadmuskeskus (METK)</t>
    </r>
  </si>
  <si>
    <t>1.5.  Valitsuse poolt finantseeritud TA kulutuste osakaal (% TA kuludest kokku) Euroopa Liidu riikides,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</si>
</sst>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%"/>
    <numFmt numFmtId="167" formatCode="#,##0.##"/>
    <numFmt numFmtId="168" formatCode="#,##0.#########"/>
    <numFmt numFmtId="169" formatCode="#,##0.###########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 Light"/>
      <family val="2"/>
      <charset val="186"/>
      <scheme val="major"/>
    </font>
    <font>
      <sz val="11"/>
      <color theme="1"/>
      <name val="Calibri Light"/>
      <family val="2"/>
      <charset val="186"/>
      <scheme val="major"/>
    </font>
    <font>
      <sz val="11"/>
      <name val="Calibri Light"/>
      <family val="2"/>
      <charset val="186"/>
      <scheme val="major"/>
    </font>
    <font>
      <sz val="11"/>
      <color rgb="FFFF0000"/>
      <name val="Calibri Light"/>
      <family val="2"/>
      <charset val="186"/>
      <scheme val="major"/>
    </font>
    <font>
      <b/>
      <sz val="11"/>
      <name val="Calibri Light"/>
      <family val="2"/>
      <charset val="186"/>
      <scheme val="major"/>
    </font>
    <font>
      <i/>
      <sz val="11"/>
      <color theme="1"/>
      <name val="Calibri Light"/>
      <family val="2"/>
      <charset val="186"/>
      <scheme val="major"/>
    </font>
    <font>
      <vertAlign val="superscript"/>
      <sz val="11"/>
      <color theme="1"/>
      <name val="Calibri Light"/>
      <family val="2"/>
      <charset val="186"/>
      <scheme val="major"/>
    </font>
    <font>
      <b/>
      <sz val="11"/>
      <color rgb="FF000000"/>
      <name val="Calibri Light"/>
      <family val="2"/>
      <charset val="186"/>
      <scheme val="major"/>
    </font>
    <font>
      <b/>
      <sz val="9"/>
      <color theme="1"/>
      <name val="Calibri Light"/>
      <family val="2"/>
      <charset val="186"/>
      <scheme val="major"/>
    </font>
    <font>
      <sz val="10"/>
      <name val="Calibri Light"/>
      <family val="2"/>
      <charset val="186"/>
      <scheme val="major"/>
    </font>
    <font>
      <sz val="10"/>
      <color theme="1"/>
      <name val="Calibri Light"/>
      <family val="2"/>
      <charset val="186"/>
      <scheme val="major"/>
    </font>
    <font>
      <b/>
      <sz val="10"/>
      <name val="Calibri Light"/>
      <family val="2"/>
      <charset val="186"/>
      <scheme val="major"/>
    </font>
  </fonts>
  <fills count="6">
    <fill>
      <patternFill patternType="none"/>
    </fill>
    <fill>
      <patternFill patternType="gray125"/>
    </fill>
    <fill>
      <patternFill patternType="solid">
        <fgColor rgb="FFE0D7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0" fontId="0" fillId="0" borderId="1" xfId="1" applyNumberFormat="1" applyFont="1" applyBorder="1"/>
    <xf numFmtId="0" fontId="4" fillId="0" borderId="1" xfId="0" applyFont="1" applyBorder="1"/>
    <xf numFmtId="0" fontId="3" fillId="4" borderId="1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6" fillId="2" borderId="1" xfId="0" applyFont="1" applyFill="1" applyBorder="1"/>
    <xf numFmtId="0" fontId="7" fillId="0" borderId="1" xfId="0" applyFont="1" applyBorder="1"/>
    <xf numFmtId="9" fontId="7" fillId="0" borderId="1" xfId="1" applyFont="1" applyBorder="1"/>
    <xf numFmtId="165" fontId="7" fillId="0" borderId="1" xfId="0" applyNumberFormat="1" applyFont="1" applyBorder="1"/>
    <xf numFmtId="165" fontId="6" fillId="0" borderId="1" xfId="0" applyNumberFormat="1" applyFont="1" applyBorder="1"/>
    <xf numFmtId="0" fontId="6" fillId="0" borderId="0" xfId="0" applyFont="1"/>
    <xf numFmtId="165" fontId="6" fillId="0" borderId="0" xfId="0" applyNumberFormat="1" applyFont="1"/>
    <xf numFmtId="0" fontId="7" fillId="0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10" fontId="7" fillId="0" borderId="1" xfId="1" applyNumberFormat="1" applyFont="1" applyBorder="1"/>
    <xf numFmtId="166" fontId="7" fillId="0" borderId="1" xfId="1" applyNumberFormat="1" applyFont="1" applyBorder="1"/>
    <xf numFmtId="0" fontId="7" fillId="0" borderId="0" xfId="0" applyFont="1" applyBorder="1" applyAlignment="1">
      <alignment horizontal="left"/>
    </xf>
    <xf numFmtId="165" fontId="7" fillId="0" borderId="0" xfId="0" applyNumberFormat="1" applyFont="1" applyBorder="1"/>
    <xf numFmtId="10" fontId="7" fillId="0" borderId="0" xfId="1" applyNumberFormat="1" applyFont="1" applyBorder="1"/>
    <xf numFmtId="166" fontId="7" fillId="0" borderId="0" xfId="1" applyNumberFormat="1" applyFont="1" applyBorder="1"/>
    <xf numFmtId="10" fontId="7" fillId="0" borderId="0" xfId="1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3" fillId="5" borderId="1" xfId="0" applyFont="1" applyFill="1" applyBorder="1"/>
    <xf numFmtId="10" fontId="0" fillId="5" borderId="1" xfId="1" applyNumberFormat="1" applyFont="1" applyFill="1" applyBorder="1"/>
    <xf numFmtId="0" fontId="9" fillId="0" borderId="0" xfId="0" applyFont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65" fontId="8" fillId="0" borderId="1" xfId="0" applyNumberFormat="1" applyFont="1" applyBorder="1"/>
    <xf numFmtId="10" fontId="8" fillId="0" borderId="1" xfId="1" applyNumberFormat="1" applyFont="1" applyBorder="1"/>
    <xf numFmtId="10" fontId="8" fillId="0" borderId="1" xfId="0" applyNumberFormat="1" applyFont="1" applyBorder="1"/>
    <xf numFmtId="0" fontId="7" fillId="0" borderId="1" xfId="0" applyFont="1" applyBorder="1" applyAlignment="1">
      <alignment wrapText="1"/>
    </xf>
    <xf numFmtId="1" fontId="8" fillId="0" borderId="1" xfId="0" applyNumberFormat="1" applyFont="1" applyBorder="1"/>
    <xf numFmtId="0" fontId="8" fillId="0" borderId="0" xfId="0" applyFont="1"/>
    <xf numFmtId="1" fontId="6" fillId="2" borderId="1" xfId="0" applyNumberFormat="1" applyFont="1" applyFill="1" applyBorder="1"/>
    <xf numFmtId="1" fontId="10" fillId="2" borderId="1" xfId="0" applyNumberFormat="1" applyFont="1" applyFill="1" applyBorder="1"/>
    <xf numFmtId="1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7" fillId="2" borderId="1" xfId="0" applyFont="1" applyFill="1" applyBorder="1"/>
    <xf numFmtId="164" fontId="7" fillId="0" borderId="1" xfId="0" applyNumberFormat="1" applyFont="1" applyBorder="1"/>
    <xf numFmtId="164" fontId="7" fillId="0" borderId="29" xfId="0" applyNumberFormat="1" applyFont="1" applyBorder="1"/>
    <xf numFmtId="9" fontId="7" fillId="0" borderId="1" xfId="1" applyFont="1" applyFill="1" applyBorder="1"/>
    <xf numFmtId="0" fontId="7" fillId="0" borderId="28" xfId="0" applyFont="1" applyBorder="1"/>
    <xf numFmtId="0" fontId="11" fillId="0" borderId="0" xfId="0" applyFont="1"/>
    <xf numFmtId="0" fontId="6" fillId="0" borderId="0" xfId="0" applyFont="1" applyAlignment="1">
      <alignment horizontal="left"/>
    </xf>
    <xf numFmtId="0" fontId="6" fillId="0" borderId="2" xfId="0" applyFont="1" applyBorder="1"/>
    <xf numFmtId="0" fontId="6" fillId="2" borderId="27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/>
    <xf numFmtId="0" fontId="7" fillId="0" borderId="25" xfId="0" applyFont="1" applyBorder="1"/>
    <xf numFmtId="3" fontId="7" fillId="0" borderId="4" xfId="0" applyNumberFormat="1" applyFont="1" applyBorder="1"/>
    <xf numFmtId="3" fontId="7" fillId="0" borderId="12" xfId="0" applyNumberFormat="1" applyFont="1" applyBorder="1"/>
    <xf numFmtId="3" fontId="7" fillId="0" borderId="11" xfId="0" applyNumberFormat="1" applyFont="1" applyBorder="1"/>
    <xf numFmtId="3" fontId="7" fillId="0" borderId="1" xfId="0" applyNumberFormat="1" applyFont="1" applyBorder="1"/>
    <xf numFmtId="3" fontId="7" fillId="0" borderId="2" xfId="0" applyNumberFormat="1" applyFont="1" applyBorder="1"/>
    <xf numFmtId="0" fontId="7" fillId="0" borderId="25" xfId="0" applyFont="1" applyBorder="1" applyAlignment="1">
      <alignment wrapText="1"/>
    </xf>
    <xf numFmtId="0" fontId="7" fillId="0" borderId="24" xfId="0" applyFont="1" applyBorder="1"/>
    <xf numFmtId="3" fontId="7" fillId="0" borderId="23" xfId="0" applyNumberFormat="1" applyFont="1" applyBorder="1"/>
    <xf numFmtId="3" fontId="7" fillId="0" borderId="20" xfId="0" applyNumberFormat="1" applyFont="1" applyBorder="1"/>
    <xf numFmtId="3" fontId="7" fillId="0" borderId="22" xfId="0" applyNumberFormat="1" applyFont="1" applyBorder="1"/>
    <xf numFmtId="3" fontId="7" fillId="0" borderId="21" xfId="0" applyNumberFormat="1" applyFont="1" applyBorder="1"/>
    <xf numFmtId="3" fontId="7" fillId="0" borderId="31" xfId="0" applyNumberFormat="1" applyFont="1" applyBorder="1"/>
    <xf numFmtId="0" fontId="7" fillId="0" borderId="16" xfId="0" applyFont="1" applyBorder="1"/>
    <xf numFmtId="0" fontId="7" fillId="0" borderId="19" xfId="0" applyFont="1" applyBorder="1"/>
    <xf numFmtId="3" fontId="7" fillId="0" borderId="6" xfId="0" applyNumberFormat="1" applyFont="1" applyBorder="1"/>
    <xf numFmtId="3" fontId="7" fillId="0" borderId="9" xfId="0" applyNumberFormat="1" applyFont="1" applyBorder="1"/>
    <xf numFmtId="3" fontId="7" fillId="0" borderId="18" xfId="0" applyNumberFormat="1" applyFont="1" applyBorder="1"/>
    <xf numFmtId="3" fontId="7" fillId="0" borderId="30" xfId="0" applyNumberFormat="1" applyFont="1" applyBorder="1"/>
    <xf numFmtId="3" fontId="7" fillId="0" borderId="32" xfId="0" applyNumberFormat="1" applyFont="1" applyBorder="1"/>
    <xf numFmtId="0" fontId="6" fillId="0" borderId="17" xfId="0" applyFont="1" applyBorder="1"/>
    <xf numFmtId="3" fontId="6" fillId="0" borderId="13" xfId="0" applyNumberFormat="1" applyFont="1" applyBorder="1"/>
    <xf numFmtId="3" fontId="6" fillId="0" borderId="15" xfId="0" applyNumberFormat="1" applyFont="1" applyBorder="1"/>
    <xf numFmtId="3" fontId="6" fillId="0" borderId="14" xfId="0" applyNumberFormat="1" applyFont="1" applyBorder="1"/>
    <xf numFmtId="3" fontId="6" fillId="0" borderId="31" xfId="0" applyNumberFormat="1" applyFont="1" applyBorder="1"/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13" fillId="0" borderId="0" xfId="0" applyFont="1"/>
    <xf numFmtId="2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/>
    <xf numFmtId="0" fontId="6" fillId="4" borderId="1" xfId="0" applyFont="1" applyFill="1" applyBorder="1"/>
    <xf numFmtId="10" fontId="6" fillId="4" borderId="1" xfId="1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169" fontId="15" fillId="0" borderId="1" xfId="0" applyNumberFormat="1" applyFont="1" applyBorder="1" applyAlignment="1">
      <alignment vertical="center" shrinkToFit="1"/>
    </xf>
    <xf numFmtId="169" fontId="16" fillId="0" borderId="1" xfId="0" applyNumberFormat="1" applyFont="1" applyBorder="1" applyAlignment="1">
      <alignment vertical="center" shrinkToFit="1"/>
    </xf>
    <xf numFmtId="0" fontId="7" fillId="0" borderId="1" xfId="0" applyFont="1" applyFill="1" applyBorder="1"/>
    <xf numFmtId="169" fontId="15" fillId="0" borderId="1" xfId="0" applyNumberFormat="1" applyFont="1" applyFill="1" applyBorder="1" applyAlignment="1">
      <alignment vertical="center" shrinkToFit="1"/>
    </xf>
    <xf numFmtId="168" fontId="15" fillId="0" borderId="1" xfId="0" applyNumberFormat="1" applyFont="1" applyFill="1" applyBorder="1" applyAlignment="1">
      <alignment vertical="center" shrinkToFit="1"/>
    </xf>
    <xf numFmtId="167" fontId="17" fillId="4" borderId="1" xfId="0" applyNumberFormat="1" applyFont="1" applyFill="1" applyBorder="1" applyAlignment="1">
      <alignment vertical="center" shrinkToFit="1"/>
    </xf>
    <xf numFmtId="169" fontId="17" fillId="4" borderId="1" xfId="0" applyNumberFormat="1" applyFont="1" applyFill="1" applyBorder="1" applyAlignment="1">
      <alignment vertical="center" shrinkToFit="1"/>
    </xf>
    <xf numFmtId="169" fontId="16" fillId="0" borderId="1" xfId="0" applyNumberFormat="1" applyFont="1" applyFill="1" applyBorder="1" applyAlignment="1">
      <alignment vertical="center" shrinkToFit="1"/>
    </xf>
    <xf numFmtId="0" fontId="7" fillId="0" borderId="29" xfId="0" applyFont="1" applyBorder="1"/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E0D7F0"/>
      <color rgb="FF959494"/>
      <color rgb="FFAA96D7"/>
      <color rgb="FF856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98028673835127E-2"/>
          <c:y val="0.11995384937303345"/>
          <c:w val="0.86341200716845878"/>
          <c:h val="0.720810019064742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'1.2'!$A$3</c:f>
              <c:strCache>
                <c:ptCount val="1"/>
                <c:pt idx="0">
                  <c:v>Uurimistoetused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5833460-29DD-4ECA-B970-974B807F5ECB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CAA-458B-BA9B-2E903116205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D495486-C192-43E2-AEE6-E144EEB98848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CAA-458B-BA9B-2E903116205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F55BC30-8621-49B4-8073-189C32C0B32D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CAA-458B-BA9B-2E903116205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FC8D94E-8521-49C5-9DB0-37E0D68BA535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CAA-458B-BA9B-2E903116205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4FCD840-60A5-4F69-9DAE-8BF4DDEB2429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CAA-458B-BA9B-2E903116205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3395DCF-43C7-4492-B2DB-9F7DCB5EB2B9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CAA-458B-BA9B-2E903116205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F88D06B-0513-40F7-865E-7287DFE90CB5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2CAA-458B-BA9B-2E903116205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864B744-ECB0-4B25-BB2C-D64B54506377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2CAA-458B-BA9B-2E903116205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12588A5-D369-43FA-BAF9-AC788AAD4913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2CAA-458B-BA9B-2E903116205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C3524A8-C247-4B77-9DBA-AD66701A7462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2CAA-458B-BA9B-2E90311620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'1.2'!$B$2:$K$2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'1.2'!$B$3:$K$3</c:f>
              <c:numCache>
                <c:formatCode>General</c:formatCode>
                <c:ptCount val="10"/>
                <c:pt idx="0">
                  <c:v>37.9</c:v>
                </c:pt>
                <c:pt idx="1">
                  <c:v>39.4</c:v>
                </c:pt>
                <c:pt idx="2">
                  <c:v>40.200000000000003</c:v>
                </c:pt>
                <c:pt idx="3" formatCode="0.0">
                  <c:v>40.6</c:v>
                </c:pt>
                <c:pt idx="4" formatCode="0.0">
                  <c:v>42.699999999999996</c:v>
                </c:pt>
                <c:pt idx="5" formatCode="0.0">
                  <c:v>46.31</c:v>
                </c:pt>
                <c:pt idx="6" formatCode="0.0">
                  <c:v>52.31</c:v>
                </c:pt>
                <c:pt idx="7" formatCode="0.0">
                  <c:v>55.3</c:v>
                </c:pt>
                <c:pt idx="8" formatCode="0.0">
                  <c:v>59.31</c:v>
                </c:pt>
                <c:pt idx="9" formatCode="0.0">
                  <c:v>59.31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('1.2'!#REF!,'1.2'!#REF!,'1.2'!#REF!,'1.2'!#REF!,'1.2'!#REF!,'1.2'!#REF!,'1.2'!#REF!,'1.2'!#REF!,'1.2'!#REF!,'1.2'!#REF!)</c15:f>
              </c15:datalabelsRange>
            </c:ext>
            <c:ext xmlns:c16="http://schemas.microsoft.com/office/drawing/2014/chart" uri="{C3380CC4-5D6E-409C-BE32-E72D297353CC}">
              <c16:uniqueId val="{00000000-2CAA-458B-BA9B-2E903116205A}"/>
            </c:ext>
          </c:extLst>
        </c:ser>
        <c:ser>
          <c:idx val="1"/>
          <c:order val="1"/>
          <c:tx>
            <c:strRef>
              <c:f>'1.2'!$A$4</c:f>
              <c:strCache>
                <c:ptCount val="1"/>
                <c:pt idx="0">
                  <c:v>Baasfinantseerimine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'1.2'!$B$2:$K$2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'1.2'!$B$4:$K$4</c:f>
              <c:numCache>
                <c:formatCode>General</c:formatCode>
                <c:ptCount val="10"/>
                <c:pt idx="0">
                  <c:v>13.9</c:v>
                </c:pt>
                <c:pt idx="1">
                  <c:v>16.899999999999999</c:v>
                </c:pt>
                <c:pt idx="2">
                  <c:v>26.9</c:v>
                </c:pt>
                <c:pt idx="3" formatCode="0.0">
                  <c:v>39.1</c:v>
                </c:pt>
                <c:pt idx="4" formatCode="0.0">
                  <c:v>42.5</c:v>
                </c:pt>
                <c:pt idx="5" formatCode="0.0">
                  <c:v>46.31</c:v>
                </c:pt>
                <c:pt idx="6" formatCode="0.0">
                  <c:v>52.31</c:v>
                </c:pt>
                <c:pt idx="7" formatCode="0.0">
                  <c:v>55.3</c:v>
                </c:pt>
                <c:pt idx="8" formatCode="0.0">
                  <c:v>59.31</c:v>
                </c:pt>
                <c:pt idx="9" formatCode="0.0">
                  <c:v>59.31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A-458B-BA9B-2E903116205A}"/>
            </c:ext>
          </c:extLst>
        </c:ser>
        <c:ser>
          <c:idx val="2"/>
          <c:order val="2"/>
          <c:tx>
            <c:strRef>
              <c:f>'1.2'!$A$5</c:f>
              <c:strCache>
                <c:ptCount val="1"/>
                <c:pt idx="0">
                  <c:v>Välisvahendid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'1.2'!$B$2:$K$2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'1.2'!$B$5:$K$5</c:f>
              <c:numCache>
                <c:formatCode>General</c:formatCode>
                <c:ptCount val="10"/>
                <c:pt idx="0">
                  <c:v>63.6</c:v>
                </c:pt>
                <c:pt idx="1">
                  <c:v>63.4</c:v>
                </c:pt>
                <c:pt idx="2">
                  <c:v>62.7</c:v>
                </c:pt>
                <c:pt idx="3" formatCode="0.0">
                  <c:v>74.900000000000006</c:v>
                </c:pt>
                <c:pt idx="4" formatCode="0.0">
                  <c:v>70.400000000000006</c:v>
                </c:pt>
                <c:pt idx="5" formatCode="0.0">
                  <c:v>66.42</c:v>
                </c:pt>
                <c:pt idx="6" formatCode="0.0">
                  <c:v>57.9</c:v>
                </c:pt>
                <c:pt idx="7" formatCode="0.0">
                  <c:v>43.8</c:v>
                </c:pt>
                <c:pt idx="8" formatCode="0.0">
                  <c:v>27.8</c:v>
                </c:pt>
                <c:pt idx="9" formatCode="0.0">
                  <c:v>47.568448100820007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A-458B-BA9B-2E903116205A}"/>
            </c:ext>
          </c:extLst>
        </c:ser>
        <c:ser>
          <c:idx val="3"/>
          <c:order val="3"/>
          <c:tx>
            <c:strRef>
              <c:f>'1.2'!$A$6</c:f>
              <c:strCache>
                <c:ptCount val="1"/>
                <c:pt idx="0">
                  <c:v>Muud vahendid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'1.2'!$B$2:$K$2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'1.2'!$B$6:$K$6</c:f>
              <c:numCache>
                <c:formatCode>General</c:formatCode>
                <c:ptCount val="10"/>
                <c:pt idx="0">
                  <c:v>16.399999999999999</c:v>
                </c:pt>
                <c:pt idx="1">
                  <c:v>16.2</c:v>
                </c:pt>
                <c:pt idx="2">
                  <c:v>21.2</c:v>
                </c:pt>
                <c:pt idx="3" formatCode="0.0">
                  <c:v>16.400000000000006</c:v>
                </c:pt>
                <c:pt idx="4" formatCode="0.0">
                  <c:v>19.400000000000002</c:v>
                </c:pt>
                <c:pt idx="5" formatCode="0.0">
                  <c:v>43.73</c:v>
                </c:pt>
                <c:pt idx="6" formatCode="0.0">
                  <c:v>56.21</c:v>
                </c:pt>
                <c:pt idx="7" formatCode="0.0">
                  <c:v>66.2</c:v>
                </c:pt>
                <c:pt idx="8" formatCode="0.0">
                  <c:v>58.7</c:v>
                </c:pt>
                <c:pt idx="9" formatCode="0.0">
                  <c:v>78.136282710400195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A-458B-BA9B-2E903116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6351231"/>
        <c:axId val="1846352671"/>
      </c:barChart>
      <c:lineChart>
        <c:grouping val="standard"/>
        <c:varyColors val="0"/>
        <c:ser>
          <c:idx val="4"/>
          <c:order val="4"/>
          <c:tx>
            <c:strRef>
              <c:f>'1.2'!$A$7</c:f>
              <c:strCache>
                <c:ptCount val="1"/>
                <c:pt idx="0">
                  <c:v>Kokku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2549384743480523E-2"/>
                  <c:y val="-6.4544277089759294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27-470D-B22C-594AF56B91C5}"/>
                </c:ext>
              </c:extLst>
            </c:dLbl>
            <c:dLbl>
              <c:idx val="1"/>
              <c:layout>
                <c:manualLayout>
                  <c:x val="-4.6397389174442479E-2"/>
                  <c:y val="-5.8392797634731985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AA-458B-BA9B-2E903116205A}"/>
                </c:ext>
              </c:extLst>
            </c:dLbl>
            <c:dLbl>
              <c:idx val="2"/>
              <c:layout>
                <c:manualLayout>
                  <c:x val="-4.2549384743480509E-2"/>
                  <c:y val="-7.06957565447867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27-470D-B22C-594AF56B91C5}"/>
                </c:ext>
              </c:extLst>
            </c:dLbl>
            <c:dLbl>
              <c:idx val="3"/>
              <c:layout>
                <c:manualLayout>
                  <c:x val="-4.0625382527999535E-2"/>
                  <c:y val="-5.5317057907218255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AA-458B-BA9B-2E903116205A}"/>
                </c:ext>
              </c:extLst>
            </c:dLbl>
            <c:dLbl>
              <c:idx val="4"/>
              <c:layout>
                <c:manualLayout>
                  <c:x val="-4.447338695896149E-2"/>
                  <c:y val="-6.4544277089759294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27-470D-B22C-594AF56B91C5}"/>
                </c:ext>
              </c:extLst>
            </c:dLbl>
            <c:dLbl>
              <c:idx val="5"/>
              <c:layout>
                <c:manualLayout>
                  <c:x val="-3.8701380312518491E-2"/>
                  <c:y val="-7.3771496272300355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AA-458B-BA9B-2E903116205A}"/>
                </c:ext>
              </c:extLst>
            </c:dLbl>
            <c:dLbl>
              <c:idx val="6"/>
              <c:layout>
                <c:manualLayout>
                  <c:x val="-3.870138031251863E-2"/>
                  <c:y val="-6.146853736224561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27-470D-B22C-594AF56B91C5}"/>
                </c:ext>
              </c:extLst>
            </c:dLbl>
            <c:dLbl>
              <c:idx val="7"/>
              <c:layout>
                <c:manualLayout>
                  <c:x val="-4.2549384743480655E-2"/>
                  <c:y val="-5.2241318179704586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AA-458B-BA9B-2E903116205A}"/>
                </c:ext>
              </c:extLst>
            </c:dLbl>
            <c:dLbl>
              <c:idx val="8"/>
              <c:layout>
                <c:manualLayout>
                  <c:x val="-4.447338695896149E-2"/>
                  <c:y val="-6.146853736224561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27-470D-B22C-594AF56B91C5}"/>
                </c:ext>
              </c:extLst>
            </c:dLbl>
            <c:dLbl>
              <c:idx val="9"/>
              <c:layout>
                <c:manualLayout>
                  <c:x val="-4.6397389174442465E-2"/>
                  <c:y val="-5.1012233209851668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AA-458B-BA9B-2E90311620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'1.2'!$B$2:$K$2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'1.2'!$B$7:$K$7</c:f>
              <c:numCache>
                <c:formatCode>0.0</c:formatCode>
                <c:ptCount val="10"/>
                <c:pt idx="0">
                  <c:v>131.80000000000001</c:v>
                </c:pt>
                <c:pt idx="1">
                  <c:v>135.89999999999998</c:v>
                </c:pt>
                <c:pt idx="2">
                  <c:v>151</c:v>
                </c:pt>
                <c:pt idx="3">
                  <c:v>171.00000000000003</c:v>
                </c:pt>
                <c:pt idx="4">
                  <c:v>175</c:v>
                </c:pt>
                <c:pt idx="5">
                  <c:v>202.77</c:v>
                </c:pt>
                <c:pt idx="6">
                  <c:v>218.73000000000002</c:v>
                </c:pt>
                <c:pt idx="7">
                  <c:v>220.59999999999997</c:v>
                </c:pt>
                <c:pt idx="8">
                  <c:v>205.12</c:v>
                </c:pt>
                <c:pt idx="9">
                  <c:v>244.32473081122021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AA-458B-BA9B-2E903116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351231"/>
        <c:axId val="1846352671"/>
      </c:lineChart>
      <c:catAx>
        <c:axId val="184635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846352671"/>
        <c:crosses val="autoZero"/>
        <c:auto val="0"/>
        <c:lblAlgn val="ctr"/>
        <c:lblOffset val="100"/>
        <c:noMultiLvlLbl val="1"/>
      </c:catAx>
      <c:valAx>
        <c:axId val="1846352671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t-EE"/>
                  <a:t>Eelarve (mln 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846351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'1.3'!$B$3</c:f>
              <c:strCache>
                <c:ptCount val="1"/>
                <c:pt idx="0">
                  <c:v>Uurimistoetused (mln EUR)</c:v>
                </c:pt>
              </c:strCache>
            </c:strRef>
          </c:tx>
          <c:spPr>
            <a:solidFill>
              <a:srgbClr val="AA96D7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6BCA0D3-2BE5-4153-84F1-D05807B623F2}" type="CELLRANGE">
                      <a:rPr lang="en-US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CED-4476-A1E1-04FD2C8869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10EEB6F-2313-41FD-9A6D-B6FB4923418E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CED-4476-A1E1-04FD2C8869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34EEBB-1A86-4E4F-B0A9-0005335DFBE0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CED-4476-A1E1-04FD2C8869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106E466-A960-4890-87D2-8EBBA5F1DFD8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CED-4476-A1E1-04FD2C8869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85505EF-3C85-4DEE-978D-665B9B074DD4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CED-4476-A1E1-04FD2C8869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06DDA28-189A-4FE1-A574-AD0FB95EE026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CED-4476-A1E1-04FD2C8869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92C2DE2-6DA6-4E44-82DD-3EBEF2ABB2A4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CED-4476-A1E1-04FD2C8869A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83C1902-E26E-4635-96D0-50D91211C9B6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CED-4476-A1E1-04FD2C8869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3F5D566-E23B-4766-BD89-346F35864229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CED-4476-A1E1-04FD2C8869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34C3557-E5A7-47D0-8C50-7E7452B683DA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CED-4476-A1E1-04FD2C8869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28EA9E9-1E50-4521-B965-39C050049E42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CED-4476-A1E1-04FD2C8869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F285997-52EE-4192-B1B6-E454FE60EEBF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CED-4476-A1E1-04FD2C8869A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EB7EF4B-FC88-4D32-B841-33B0642D86C4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CED-4476-A1E1-04FD2C8869A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ABFB39B-FF12-456A-ADC8-391C1D85D24E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CED-4476-A1E1-04FD2C8869A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84BB3FE-B379-4C0B-8DB8-714FBF0DA4EF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CED-4476-A1E1-04FD2C8869A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A7CD338-72C9-4A58-82E1-0B5B2D6C4CF0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5B1-47A6-B798-3C71B15B3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'1.3'!$C$2:$R$2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'1.3'!$C$3:$R$3</c:f>
              <c:numCache>
                <c:formatCode>General</c:formatCode>
                <c:ptCount val="16"/>
                <c:pt idx="0">
                  <c:v>39.6</c:v>
                </c:pt>
                <c:pt idx="1">
                  <c:v>37.799999999999997</c:v>
                </c:pt>
                <c:pt idx="2" formatCode="#\ ##0.0">
                  <c:v>37.9</c:v>
                </c:pt>
                <c:pt idx="3" formatCode="#\ ##0.0">
                  <c:v>37.799999999999997</c:v>
                </c:pt>
                <c:pt idx="4" formatCode="#\ ##0.0">
                  <c:v>37.700000000000003</c:v>
                </c:pt>
                <c:pt idx="5" formatCode="#\ ##0.0">
                  <c:v>38</c:v>
                </c:pt>
                <c:pt idx="6" formatCode="#\ ##0.0">
                  <c:v>42.4</c:v>
                </c:pt>
                <c:pt idx="7" formatCode="#\ ##0.0">
                  <c:v>37.9</c:v>
                </c:pt>
                <c:pt idx="8" formatCode="#\ ##0.0">
                  <c:v>39.4</c:v>
                </c:pt>
                <c:pt idx="9" formatCode="#\ ##0.0">
                  <c:v>40.200000000000003</c:v>
                </c:pt>
                <c:pt idx="10">
                  <c:v>40.6</c:v>
                </c:pt>
                <c:pt idx="11" formatCode="#\ ##0.0">
                  <c:v>42.7</c:v>
                </c:pt>
                <c:pt idx="12" formatCode="#\ ##0.0">
                  <c:v>46.3</c:v>
                </c:pt>
                <c:pt idx="13" formatCode="#\ ##0.0">
                  <c:v>52.3</c:v>
                </c:pt>
                <c:pt idx="14" formatCode="#\ ##0.0">
                  <c:v>55.3</c:v>
                </c:pt>
                <c:pt idx="15" formatCode="#\ ##0.0">
                  <c:v>59.3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'1.3'!$C$5:$R$5</c15:f>
                <c15:dlblRangeCache>
                  <c:ptCount val="16"/>
                  <c:pt idx="0">
                    <c:v>84%</c:v>
                  </c:pt>
                  <c:pt idx="1">
                    <c:v>84%</c:v>
                  </c:pt>
                  <c:pt idx="2">
                    <c:v>84%</c:v>
                  </c:pt>
                  <c:pt idx="3">
                    <c:v>84%</c:v>
                  </c:pt>
                  <c:pt idx="4">
                    <c:v>84%</c:v>
                  </c:pt>
                  <c:pt idx="5">
                    <c:v>82%</c:v>
                  </c:pt>
                  <c:pt idx="6">
                    <c:v>82%</c:v>
                  </c:pt>
                  <c:pt idx="7">
                    <c:v>73%</c:v>
                  </c:pt>
                  <c:pt idx="8">
                    <c:v>70%</c:v>
                  </c:pt>
                  <c:pt idx="9">
                    <c:v>60%</c:v>
                  </c:pt>
                  <c:pt idx="10">
                    <c:v>51%</c:v>
                  </c:pt>
                  <c:pt idx="11">
                    <c:v>50%</c:v>
                  </c:pt>
                  <c:pt idx="12">
                    <c:v>50%</c:v>
                  </c:pt>
                  <c:pt idx="13">
                    <c:v>50%</c:v>
                  </c:pt>
                  <c:pt idx="14">
                    <c:v>50%</c:v>
                  </c:pt>
                  <c:pt idx="15">
                    <c:v>50%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FCED-4476-A1E1-04FD2C8869A7}"/>
            </c:ext>
          </c:extLst>
        </c:ser>
        <c:ser>
          <c:idx val="1"/>
          <c:order val="1"/>
          <c:tx>
            <c:strRef>
              <c:f>'1.3'!$B$4</c:f>
              <c:strCache>
                <c:ptCount val="1"/>
                <c:pt idx="0">
                  <c:v>Baasfinantseerimine (mln EUR)</c:v>
                </c:pt>
              </c:strCache>
            </c:strRef>
          </c:tx>
          <c:spPr>
            <a:solidFill>
              <a:srgbClr val="E0D7F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8C1B308-D02C-4675-B264-1EF32EEDD9F4}" type="CELLRANGE">
                      <a:rPr lang="en-US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CED-4476-A1E1-04FD2C8869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1BAEFDD-7A61-497D-B8CA-51C35D246D01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CED-4476-A1E1-04FD2C8869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CB2D5BD-9963-4AE1-806B-CC521AAD8CF1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CED-4476-A1E1-04FD2C8869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E5D586-B506-48A9-BA77-B934EF800D75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CED-4476-A1E1-04FD2C8869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8259508-671F-48A0-9729-05C57E8DF5EA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CED-4476-A1E1-04FD2C8869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11B5827-9C3C-4D01-8C93-2FE4D5B7B134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CED-4476-A1E1-04FD2C8869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337FE30-DA87-4BC3-BD01-2A2BE01F94B0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CED-4476-A1E1-04FD2C8869A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CB8BECF-4E0C-43A2-BAA1-C8283E159305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CED-4476-A1E1-04FD2C8869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C37CDD2-C611-4E9F-85CC-7C54D5B25D33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CED-4476-A1E1-04FD2C8869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9FA3BD0-58D6-439E-9600-714CBAAFB701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CED-4476-A1E1-04FD2C8869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08BBAED-FAE2-4F40-BDCD-DF4054ADC6C7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CED-4476-A1E1-04FD2C8869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B00B2B9-06A8-45B3-86B5-E0EEBBEF7C04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CED-4476-A1E1-04FD2C8869A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00DAFEC-90DA-4337-9096-DC1238BDC9A6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CED-4476-A1E1-04FD2C8869A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639F2F6-AF87-4445-A442-B98ADF16E635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CED-4476-A1E1-04FD2C8869A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533ACB6-2CB4-425B-A4A6-C3F995149509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CED-4476-A1E1-04FD2C8869A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6195F87-6896-41BB-A2C1-45F6764D2D8F}" type="CELLRANGE">
                      <a:rPr lang="et-EE"/>
                      <a:pPr/>
                      <a:t>[LAHTRIVAHEMIK]</a:t>
                    </a:fld>
                    <a:endParaRPr lang="et-E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5B1-47A6-B798-3C71B15B3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'1.3'!$C$2:$R$2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'1.3'!$C$4:$R$4</c:f>
              <c:numCache>
                <c:formatCode>General</c:formatCode>
                <c:ptCount val="16"/>
                <c:pt idx="0">
                  <c:v>7.8</c:v>
                </c:pt>
                <c:pt idx="1">
                  <c:v>7.2</c:v>
                </c:pt>
                <c:pt idx="2" formatCode="#\ ##0.0">
                  <c:v>7.2</c:v>
                </c:pt>
                <c:pt idx="3" formatCode="#\ ##0.0">
                  <c:v>7.2</c:v>
                </c:pt>
                <c:pt idx="4" formatCode="#\ ##0.0">
                  <c:v>7.2</c:v>
                </c:pt>
                <c:pt idx="5" formatCode="#\ ##0.0">
                  <c:v>8.4</c:v>
                </c:pt>
                <c:pt idx="6" formatCode="#\ ##0.0">
                  <c:v>9.3000000000000007</c:v>
                </c:pt>
                <c:pt idx="7" formatCode="#\ ##0.0">
                  <c:v>13.9</c:v>
                </c:pt>
                <c:pt idx="8" formatCode="#\ ##0.0">
                  <c:v>16.899999999999999</c:v>
                </c:pt>
                <c:pt idx="9" formatCode="#\ ##0.0">
                  <c:v>26.9</c:v>
                </c:pt>
                <c:pt idx="10">
                  <c:v>39.1</c:v>
                </c:pt>
                <c:pt idx="11" formatCode="#\ ##0.0">
                  <c:v>42.5</c:v>
                </c:pt>
                <c:pt idx="12" formatCode="#\ ##0.0">
                  <c:v>46.3</c:v>
                </c:pt>
                <c:pt idx="13" formatCode="#\ ##0.0">
                  <c:v>52.3</c:v>
                </c:pt>
                <c:pt idx="14" formatCode="#\ ##0.0">
                  <c:v>55.3</c:v>
                </c:pt>
                <c:pt idx="15" formatCode="#\ ##0.0">
                  <c:v>59.3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'1.3'!$C$6:$R$6</c15:f>
                <c15:dlblRangeCache>
                  <c:ptCount val="16"/>
                  <c:pt idx="0">
                    <c:v>16%</c:v>
                  </c:pt>
                  <c:pt idx="1">
                    <c:v>16%</c:v>
                  </c:pt>
                  <c:pt idx="2">
                    <c:v>16%</c:v>
                  </c:pt>
                  <c:pt idx="3">
                    <c:v>16%</c:v>
                  </c:pt>
                  <c:pt idx="4">
                    <c:v>16%</c:v>
                  </c:pt>
                  <c:pt idx="5">
                    <c:v>18%</c:v>
                  </c:pt>
                  <c:pt idx="6">
                    <c:v>18%</c:v>
                  </c:pt>
                  <c:pt idx="7">
                    <c:v>27%</c:v>
                  </c:pt>
                  <c:pt idx="8">
                    <c:v>30%</c:v>
                  </c:pt>
                  <c:pt idx="9">
                    <c:v>40%</c:v>
                  </c:pt>
                  <c:pt idx="10">
                    <c:v>49%</c:v>
                  </c:pt>
                  <c:pt idx="11">
                    <c:v>50%</c:v>
                  </c:pt>
                  <c:pt idx="12">
                    <c:v>50%</c:v>
                  </c:pt>
                  <c:pt idx="13">
                    <c:v>50%</c:v>
                  </c:pt>
                  <c:pt idx="14">
                    <c:v>50%</c:v>
                  </c:pt>
                  <c:pt idx="15">
                    <c:v>50%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FCED-4476-A1E1-04FD2C8869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615132831"/>
        <c:axId val="552382335"/>
      </c:barChart>
      <c:catAx>
        <c:axId val="615132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552382335"/>
        <c:crosses val="autoZero"/>
        <c:auto val="1"/>
        <c:lblAlgn val="ctr"/>
        <c:lblOffset val="100"/>
        <c:noMultiLvlLbl val="0"/>
      </c:catAx>
      <c:valAx>
        <c:axId val="55238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6151328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1695184369648"/>
          <c:y val="2.26378930192014E-2"/>
          <c:w val="0.77600653585762436"/>
          <c:h val="0.79773981302927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'1.7'!$B$3</c:f>
              <c:strCache>
                <c:ptCount val="1"/>
                <c:pt idx="0">
                  <c:v>ETAGi  uurimistoetused (mln EUR)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'1.7'!$A$4:$A$12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'1.7'!$B$4:$B$12</c:f>
              <c:numCache>
                <c:formatCode>0.0</c:formatCode>
                <c:ptCount val="9"/>
                <c:pt idx="0">
                  <c:v>42.4</c:v>
                </c:pt>
                <c:pt idx="1">
                  <c:v>37.9</c:v>
                </c:pt>
                <c:pt idx="2">
                  <c:v>39.4</c:v>
                </c:pt>
                <c:pt idx="3">
                  <c:v>40.200000000000003</c:v>
                </c:pt>
                <c:pt idx="4">
                  <c:v>40.6</c:v>
                </c:pt>
                <c:pt idx="5">
                  <c:v>42.7</c:v>
                </c:pt>
                <c:pt idx="6">
                  <c:v>46.3</c:v>
                </c:pt>
                <c:pt idx="7">
                  <c:v>52.3</c:v>
                </c:pt>
                <c:pt idx="8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F-4ED9-A45F-8BCA45E58DCB}"/>
            </c:ext>
          </c:extLst>
        </c:ser>
        <c:ser>
          <c:idx val="1"/>
          <c:order val="1"/>
          <c:tx>
            <c:strRef>
              <c:f>'1.7'!$C$3</c:f>
              <c:strCache>
                <c:ptCount val="1"/>
                <c:pt idx="0">
                  <c:v>Baasfinantseerimine (mln EUR)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'1.7'!$A$4:$A$12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'1.7'!$C$4:$C$12</c:f>
              <c:numCache>
                <c:formatCode>0.0</c:formatCode>
                <c:ptCount val="9"/>
                <c:pt idx="0">
                  <c:v>9.3000000000000007</c:v>
                </c:pt>
                <c:pt idx="1">
                  <c:v>13.9</c:v>
                </c:pt>
                <c:pt idx="2">
                  <c:v>16.899999999999999</c:v>
                </c:pt>
                <c:pt idx="3">
                  <c:v>26.9</c:v>
                </c:pt>
                <c:pt idx="4">
                  <c:v>39.1</c:v>
                </c:pt>
                <c:pt idx="5">
                  <c:v>42.5</c:v>
                </c:pt>
                <c:pt idx="6">
                  <c:v>46.3</c:v>
                </c:pt>
                <c:pt idx="7">
                  <c:v>52.3</c:v>
                </c:pt>
                <c:pt idx="8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F-4ED9-A45F-8BCA45E58DCB}"/>
            </c:ext>
          </c:extLst>
        </c:ser>
        <c:ser>
          <c:idx val="2"/>
          <c:order val="2"/>
          <c:tx>
            <c:strRef>
              <c:f>'1.7'!$D$3</c:f>
              <c:strCache>
                <c:ptCount val="1"/>
                <c:pt idx="0">
                  <c:v>Muud (mln EUR)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'1.7'!$A$4:$A$12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'1.7'!$D$4:$D$12</c:f>
              <c:numCache>
                <c:formatCode>0.0</c:formatCode>
                <c:ptCount val="9"/>
                <c:pt idx="0">
                  <c:v>106.22959999999999</c:v>
                </c:pt>
                <c:pt idx="1">
                  <c:v>75.155000000000001</c:v>
                </c:pt>
                <c:pt idx="2">
                  <c:v>100.10439999999997</c:v>
                </c:pt>
                <c:pt idx="3">
                  <c:v>137.55819999999997</c:v>
                </c:pt>
                <c:pt idx="4">
                  <c:v>126.51100000000002</c:v>
                </c:pt>
                <c:pt idx="5">
                  <c:v>123.53730000000002</c:v>
                </c:pt>
                <c:pt idx="6">
                  <c:v>144</c:v>
                </c:pt>
                <c:pt idx="7">
                  <c:v>172.17429999999996</c:v>
                </c:pt>
                <c:pt idx="8">
                  <c:v>179.44639999999998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F-4ED9-A45F-8BCA45E5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0422495"/>
        <c:axId val="1600421535"/>
      </c:barChart>
      <c:lineChart>
        <c:grouping val="standard"/>
        <c:varyColors val="0"/>
        <c:ser>
          <c:idx val="3"/>
          <c:order val="3"/>
          <c:tx>
            <c:strRef>
              <c:f>'1.7'!$F$3</c:f>
              <c:strCache>
                <c:ptCount val="1"/>
                <c:pt idx="0">
                  <c:v>Avaliku sektori TA kulutuste osakaal SKP-st (%)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'1.7'!$F$4:$F$12</c:f>
              <c:numCache>
                <c:formatCode>0.00%</c:formatCode>
                <c:ptCount val="9"/>
                <c:pt idx="0">
                  <c:v>7.5165556925214996E-3</c:v>
                </c:pt>
                <c:pt idx="1">
                  <c:v>5.7215286853846501E-3</c:v>
                </c:pt>
                <c:pt idx="2">
                  <c:v>6.4321334424517086E-3</c:v>
                </c:pt>
                <c:pt idx="3">
                  <c:v>7.7409157100440645E-3</c:v>
                </c:pt>
                <c:pt idx="4">
                  <c:v>7.2425637729566844E-3</c:v>
                </c:pt>
                <c:pt idx="5">
                  <c:v>7.4925536535375981E-3</c:v>
                </c:pt>
                <c:pt idx="6">
                  <c:v>7.520517417869927E-3</c:v>
                </c:pt>
                <c:pt idx="7">
                  <c:v>7.5947594586584996E-3</c:v>
                </c:pt>
                <c:pt idx="8">
                  <c:v>7.5952634087326316E-3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CF-4ED9-A45F-8BCA45E5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030719"/>
        <c:axId val="849027839"/>
      </c:lineChart>
      <c:catAx>
        <c:axId val="160042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600421535"/>
        <c:crosses val="autoZero"/>
        <c:auto val="1"/>
        <c:lblAlgn val="ctr"/>
        <c:lblOffset val="100"/>
        <c:noMultiLvlLbl val="0"/>
      </c:catAx>
      <c:valAx>
        <c:axId val="1600421535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t-EE" sz="900">
                    <a:solidFill>
                      <a:sysClr val="windowText" lastClr="000000"/>
                    </a:solidFill>
                  </a:rPr>
                  <a:t>TA kulutused (mln 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600422495"/>
        <c:crosses val="autoZero"/>
        <c:crossBetween val="between"/>
      </c:valAx>
      <c:valAx>
        <c:axId val="84902783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t-EE" sz="900"/>
                  <a:t>Osakaal SKP-st (%)</a:t>
                </a:r>
              </a:p>
            </c:rich>
          </c:tx>
          <c:layout>
            <c:manualLayout>
              <c:xMode val="edge"/>
              <c:yMode val="edge"/>
              <c:x val="0.94543905006665274"/>
              <c:y val="0.292734220863475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t-EE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849030719"/>
        <c:crosses val="max"/>
        <c:crossBetween val="between"/>
      </c:valAx>
      <c:catAx>
        <c:axId val="849030719"/>
        <c:scaling>
          <c:orientation val="minMax"/>
        </c:scaling>
        <c:delete val="1"/>
        <c:axPos val="b"/>
        <c:majorTickMark val="out"/>
        <c:minorTickMark val="none"/>
        <c:tickLblPos val="nextTo"/>
        <c:crossAx val="849027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8</xdr:row>
      <xdr:rowOff>166687</xdr:rowOff>
    </xdr:from>
    <xdr:to>
      <xdr:col>12</xdr:col>
      <xdr:colOff>142874</xdr:colOff>
      <xdr:row>29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3A62747-50AE-B951-EA81-FC28B20E34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29</xdr:row>
      <xdr:rowOff>85725</xdr:rowOff>
    </xdr:from>
    <xdr:to>
      <xdr:col>6</xdr:col>
      <xdr:colOff>247650</xdr:colOff>
      <xdr:row>43</xdr:row>
      <xdr:rowOff>78326</xdr:rowOff>
    </xdr:to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C064631F-9811-84A4-4A52-186F41F33E27}"/>
            </a:ext>
          </a:extLst>
        </xdr:cNvPr>
        <xdr:cNvSpPr txBox="1"/>
      </xdr:nvSpPr>
      <xdr:spPr>
        <a:xfrm>
          <a:off x="2705100" y="5610225"/>
          <a:ext cx="2028825" cy="2659601"/>
        </a:xfrm>
        <a:prstGeom prst="rect">
          <a:avLst/>
        </a:prstGeom>
        <a:solidFill>
          <a:schemeClr val="lt1"/>
        </a:solidFill>
        <a:ln w="19050" cmpd="sng"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et-EE" sz="95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Välisvahendite 2025.</a:t>
          </a:r>
          <a:r>
            <a:rPr lang="et-EE" sz="95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 </a:t>
          </a:r>
          <a:r>
            <a:rPr lang="et-EE" sz="950" b="1" baseline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komponendid: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ASTRA + programm (sh institutsionaalse teadmussiirde arendamine)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RITA + programm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SekMo + 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pPr eaLnBrk="1" fontAlgn="auto" latinLnBrk="0" hangingPunct="1"/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Mobilitas 3.0 programm</a:t>
          </a: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Teamingu projektid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pPr eaLnBrk="1" fontAlgn="auto" latinLnBrk="0" hangingPunct="1"/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Tippkeskused ja teadustaristu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TeaMe</a:t>
          </a:r>
          <a:r>
            <a:rPr lang="et-EE" sz="950" baseline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 3.0 </a:t>
          </a: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Temaatilised TA programmid</a:t>
          </a:r>
        </a:p>
        <a:p>
          <a:pPr eaLnBrk="1" fontAlgn="auto" latinLnBrk="0" hangingPunct="1"/>
          <a:r>
            <a:rPr lang="et-EE" sz="110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</a:t>
          </a:r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ÕÜF Ida-Viru ettevõtuse teadusmahukuse suurendamine</a:t>
          </a:r>
        </a:p>
        <a:p>
          <a:pPr eaLnBrk="1" fontAlgn="auto" latinLnBrk="0" hangingPunct="1"/>
          <a:endParaRPr lang="et-EE" sz="9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eaLnBrk="1" fontAlgn="auto" latinLnBrk="0" hangingPunct="1"/>
          <a:endParaRPr lang="et-EE" sz="950">
            <a:effectLst/>
          </a:endParaRPr>
        </a:p>
      </xdr:txBody>
    </xdr:sp>
    <xdr:clientData/>
  </xdr:twoCellAnchor>
  <xdr:twoCellAnchor>
    <xdr:from>
      <xdr:col>6</xdr:col>
      <xdr:colOff>276225</xdr:colOff>
      <xdr:row>29</xdr:row>
      <xdr:rowOff>85725</xdr:rowOff>
    </xdr:from>
    <xdr:to>
      <xdr:col>12</xdr:col>
      <xdr:colOff>114300</xdr:colOff>
      <xdr:row>43</xdr:row>
      <xdr:rowOff>76200</xdr:rowOff>
    </xdr:to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79CE5FA8-7D53-C731-92FC-F0CBD06A861B}"/>
            </a:ext>
          </a:extLst>
        </xdr:cNvPr>
        <xdr:cNvSpPr txBox="1"/>
      </xdr:nvSpPr>
      <xdr:spPr>
        <a:xfrm>
          <a:off x="4762500" y="5610225"/>
          <a:ext cx="3495675" cy="2657475"/>
        </a:xfrm>
        <a:prstGeom prst="rect">
          <a:avLst/>
        </a:prstGeom>
        <a:solidFill>
          <a:schemeClr val="lt1"/>
        </a:solidFill>
        <a:ln w="19050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et-EE" sz="95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Muude vahendite 2025.</a:t>
          </a:r>
          <a:r>
            <a:rPr lang="et-EE" sz="95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 komponendid:</a:t>
          </a:r>
          <a:endParaRPr lang="et-EE" sz="950"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EENeti haridusteenuse</a:t>
          </a:r>
          <a:r>
            <a:rPr lang="et-EE" sz="950" baseline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 tagamine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Rahvusvahelised mobiilsustoetused (va TAIE nutika spetsialiseerumise</a:t>
          </a:r>
          <a:r>
            <a:rPr lang="et-EE" sz="950" baseline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 valdkonnad)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Rahvusvahelist</a:t>
          </a:r>
          <a:r>
            <a:rPr lang="et-EE" sz="950" baseline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e organisatsioonide liikmemaksud, väliskoostöö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Riigi rakenduskõrgkoolide TA tegevuse sihttoetus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Riiklike programmide toetamine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Riikliku tähtsusega teaduse infrastruktuuride toetused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Nooremteadurite palgatoetus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Teaduse</a:t>
          </a:r>
          <a:r>
            <a:rPr lang="et-EE" sz="950" baseline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 tippkeskused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Teaduskollektsioonid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Teaduskommunikatsioon, riigi teaduspreemiad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Taristute</a:t>
          </a:r>
          <a:r>
            <a:rPr lang="et-EE" sz="950" baseline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 rahvusvahelises koostöös osalemine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Teadusraamatukogudele teavikute soetamine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Teaming projektide</a:t>
          </a:r>
          <a:r>
            <a:rPr lang="et-EE" sz="950" baseline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kaasrahastus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  <a:p>
          <a:r>
            <a:rPr lang="et-EE" sz="95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● Tegevustoetused (ETAG, ETA, Ahhaa, EKM, jt)</a:t>
          </a:r>
          <a:endParaRPr lang="et-EE" sz="950">
            <a:solidFill>
              <a:sysClr val="windowText" lastClr="000000"/>
            </a:solidFill>
            <a:effectLst/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8</xdr:row>
      <xdr:rowOff>0</xdr:rowOff>
    </xdr:from>
    <xdr:to>
      <xdr:col>15</xdr:col>
      <xdr:colOff>423075</xdr:colOff>
      <xdr:row>24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D863090-E55F-4099-B4AC-4B51C1511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233361</xdr:colOff>
      <xdr:row>19</xdr:row>
      <xdr:rowOff>9525</xdr:rowOff>
    </xdr:from>
    <xdr:to>
      <xdr:col>6</xdr:col>
      <xdr:colOff>219074</xdr:colOff>
      <xdr:row>41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763E3BB-B2E7-064D-947B-4E52B9AAC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ETAG1">
      <a:dk1>
        <a:srgbClr val="000000"/>
      </a:dk1>
      <a:lt1>
        <a:srgbClr val="FFFFFF"/>
      </a:lt1>
      <a:dk2>
        <a:srgbClr val="959494"/>
      </a:dk2>
      <a:lt2>
        <a:srgbClr val="D5D4D4"/>
      </a:lt2>
      <a:accent1>
        <a:srgbClr val="6638B6"/>
      </a:accent1>
      <a:accent2>
        <a:srgbClr val="B39CDB"/>
      </a:accent2>
      <a:accent3>
        <a:srgbClr val="E8E1F4"/>
      </a:accent3>
      <a:accent4>
        <a:srgbClr val="565554"/>
      </a:accent4>
      <a:accent5>
        <a:srgbClr val="959494"/>
      </a:accent5>
      <a:accent6>
        <a:srgbClr val="D5D4D4"/>
      </a:accent6>
      <a:hlink>
        <a:srgbClr val="331F55"/>
      </a:hlink>
      <a:folHlink>
        <a:srgbClr val="C0ABE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FBF6-3A4D-4DE3-9418-3FA8BFEE3F34}">
  <dimension ref="A1:K13"/>
  <sheetViews>
    <sheetView tabSelected="1" workbookViewId="0">
      <selection activeCell="E28" sqref="E28"/>
    </sheetView>
  </sheetViews>
  <sheetFormatPr defaultRowHeight="15" x14ac:dyDescent="0.25"/>
  <cols>
    <col min="1" max="1" width="10.140625" style="9" customWidth="1"/>
    <col min="2" max="2" width="23" style="9" customWidth="1"/>
    <col min="3" max="3" width="9.140625" style="9"/>
    <col min="4" max="4" width="26.85546875" style="9" customWidth="1"/>
    <col min="5" max="5" width="10.5703125" style="9" customWidth="1"/>
    <col min="6" max="6" width="10.28515625" style="9" customWidth="1"/>
    <col min="7" max="7" width="24.42578125" style="9" customWidth="1"/>
    <col min="8" max="8" width="10.42578125" style="9" customWidth="1"/>
    <col min="9" max="9" width="9.7109375" style="9" customWidth="1"/>
    <col min="10" max="16384" width="9.140625" style="9"/>
  </cols>
  <sheetData>
    <row r="1" spans="1:11" x14ac:dyDescent="0.25">
      <c r="A1" s="44" t="s">
        <v>122</v>
      </c>
      <c r="B1" s="44"/>
      <c r="C1" s="44"/>
      <c r="D1" s="44"/>
      <c r="E1" s="44"/>
      <c r="F1" s="44"/>
      <c r="G1" s="44"/>
      <c r="H1" s="44"/>
      <c r="I1" s="44"/>
      <c r="K1" s="31"/>
    </row>
    <row r="2" spans="1:11" ht="30" x14ac:dyDescent="0.25">
      <c r="A2" s="32" t="s">
        <v>4</v>
      </c>
      <c r="B2" s="32" t="s">
        <v>5</v>
      </c>
      <c r="C2" s="32" t="s">
        <v>3</v>
      </c>
      <c r="D2" s="32" t="s">
        <v>6</v>
      </c>
      <c r="E2" s="32" t="s">
        <v>3</v>
      </c>
      <c r="F2" s="32" t="s">
        <v>4</v>
      </c>
      <c r="G2" s="33" t="s">
        <v>7</v>
      </c>
      <c r="H2" s="32" t="s">
        <v>3</v>
      </c>
      <c r="I2" s="32" t="s">
        <v>4</v>
      </c>
    </row>
    <row r="3" spans="1:11" x14ac:dyDescent="0.25">
      <c r="A3" s="20">
        <v>6.7155452788586921E-3</v>
      </c>
      <c r="B3" s="11" t="s">
        <v>8</v>
      </c>
      <c r="C3" s="34">
        <v>256.45189999999997</v>
      </c>
      <c r="D3" s="11" t="s">
        <v>9</v>
      </c>
      <c r="E3" s="34">
        <v>212.29999999999998</v>
      </c>
      <c r="F3" s="35">
        <v>5.5593671277214176E-3</v>
      </c>
      <c r="G3" s="11" t="s">
        <v>8</v>
      </c>
      <c r="H3" s="34">
        <v>290.04632400000003</v>
      </c>
      <c r="I3" s="36">
        <v>7.5952614185682337E-3</v>
      </c>
    </row>
    <row r="4" spans="1:11" x14ac:dyDescent="0.25">
      <c r="A4" s="20">
        <v>9.3485353961212728E-3</v>
      </c>
      <c r="B4" s="11" t="s">
        <v>10</v>
      </c>
      <c r="C4" s="34">
        <v>357</v>
      </c>
      <c r="D4" s="11" t="s">
        <v>11</v>
      </c>
      <c r="E4" s="34">
        <v>44.151900000000005</v>
      </c>
      <c r="F4" s="35">
        <v>1.1561781511372742E-3</v>
      </c>
      <c r="G4" s="11" t="s">
        <v>10</v>
      </c>
      <c r="H4" s="34">
        <v>412.14173500000004</v>
      </c>
      <c r="I4" s="36">
        <v>1.0792497473014941E-2</v>
      </c>
    </row>
    <row r="5" spans="1:11" x14ac:dyDescent="0.25">
      <c r="A5" s="20">
        <v>2.3260334452364366E-3</v>
      </c>
      <c r="B5" s="37" t="s">
        <v>12</v>
      </c>
      <c r="C5" s="34">
        <v>88.826099999999997</v>
      </c>
      <c r="D5" s="11" t="s">
        <v>13</v>
      </c>
      <c r="E5" s="34">
        <v>18.400000000000002</v>
      </c>
      <c r="F5" s="35">
        <v>4.8182927531829537E-4</v>
      </c>
      <c r="G5" s="45"/>
      <c r="H5" s="46"/>
      <c r="I5" s="47"/>
    </row>
    <row r="6" spans="1:11" x14ac:dyDescent="0.25">
      <c r="A6" s="20">
        <f>SUM(A3:A5)</f>
        <v>1.8390114120216402E-2</v>
      </c>
      <c r="B6" s="11" t="s">
        <v>14</v>
      </c>
      <c r="C6" s="38">
        <f>C3+C4+C5</f>
        <v>702.27800000000002</v>
      </c>
      <c r="D6" s="11" t="s">
        <v>15</v>
      </c>
      <c r="E6" s="34">
        <v>338.6</v>
      </c>
      <c r="F6" s="35">
        <v>8.866706120802979E-3</v>
      </c>
      <c r="G6" s="11" t="s">
        <v>14</v>
      </c>
      <c r="H6" s="38">
        <f>H3+H4</f>
        <v>702.18805900000007</v>
      </c>
      <c r="I6" s="36">
        <f>I3+I4</f>
        <v>1.8387758891583176E-2</v>
      </c>
    </row>
    <row r="7" spans="1:11" x14ac:dyDescent="0.25">
      <c r="D7" s="11" t="s">
        <v>16</v>
      </c>
      <c r="E7" s="34">
        <v>59.426099999999998</v>
      </c>
      <c r="F7" s="35">
        <v>1.556154059673508E-3</v>
      </c>
      <c r="H7" s="39"/>
    </row>
    <row r="8" spans="1:11" x14ac:dyDescent="0.25">
      <c r="D8" s="11" t="s">
        <v>17</v>
      </c>
      <c r="E8" s="34">
        <v>29.400000000000002</v>
      </c>
      <c r="F8" s="35">
        <v>7.6987938556292849E-4</v>
      </c>
    </row>
    <row r="9" spans="1:11" x14ac:dyDescent="0.25">
      <c r="D9" s="40" t="s">
        <v>18</v>
      </c>
      <c r="E9" s="41">
        <f>ROUNDUP(E3+E4+E5+E6+E7+E8,0)</f>
        <v>703</v>
      </c>
    </row>
    <row r="11" spans="1:11" x14ac:dyDescent="0.25">
      <c r="A11" s="48" t="s">
        <v>123</v>
      </c>
      <c r="B11" s="48"/>
      <c r="C11" s="48"/>
      <c r="D11" s="48"/>
      <c r="E11" s="48"/>
      <c r="G11" s="42"/>
    </row>
    <row r="12" spans="1:11" x14ac:dyDescent="0.25">
      <c r="A12" s="49" t="s">
        <v>121</v>
      </c>
      <c r="B12" s="49"/>
      <c r="C12" s="49"/>
      <c r="D12" s="49"/>
      <c r="E12" s="49"/>
    </row>
    <row r="13" spans="1:11" x14ac:dyDescent="0.25">
      <c r="A13" s="49" t="s">
        <v>47</v>
      </c>
      <c r="B13" s="49"/>
      <c r="C13" s="49"/>
      <c r="D13" s="49"/>
      <c r="E13" s="49"/>
    </row>
  </sheetData>
  <mergeCells count="5">
    <mergeCell ref="A1:I1"/>
    <mergeCell ref="G5:I5"/>
    <mergeCell ref="A11:E11"/>
    <mergeCell ref="A12:E12"/>
    <mergeCell ref="A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0032-BF4F-4DCD-AA48-420D10755B9F}">
  <dimension ref="A1:U51"/>
  <sheetViews>
    <sheetView zoomScaleNormal="100" workbookViewId="0">
      <selection activeCell="O19" sqref="O19"/>
    </sheetView>
  </sheetViews>
  <sheetFormatPr defaultRowHeight="15" x14ac:dyDescent="0.25"/>
  <cols>
    <col min="1" max="1" width="21.5703125" style="9" customWidth="1"/>
    <col min="2" max="16384" width="9.140625" style="9"/>
  </cols>
  <sheetData>
    <row r="1" spans="1:21" x14ac:dyDescent="0.25">
      <c r="A1" s="8" t="s">
        <v>124</v>
      </c>
      <c r="B1" s="8"/>
      <c r="C1" s="8"/>
      <c r="D1" s="8"/>
      <c r="E1" s="8"/>
      <c r="F1" s="8"/>
    </row>
    <row r="2" spans="1:21" x14ac:dyDescent="0.25">
      <c r="A2" s="10"/>
      <c r="B2" s="10">
        <v>2016</v>
      </c>
      <c r="C2" s="10">
        <v>2017</v>
      </c>
      <c r="D2" s="10">
        <v>2018</v>
      </c>
      <c r="E2" s="10">
        <v>2019</v>
      </c>
      <c r="F2" s="10">
        <v>2020</v>
      </c>
      <c r="G2" s="10">
        <v>2021</v>
      </c>
      <c r="H2" s="10">
        <v>2022</v>
      </c>
      <c r="I2" s="10">
        <v>2023</v>
      </c>
      <c r="J2" s="10">
        <v>2024</v>
      </c>
      <c r="K2" s="10">
        <v>2025</v>
      </c>
      <c r="L2" s="10">
        <v>2016</v>
      </c>
      <c r="M2" s="10">
        <v>2017</v>
      </c>
      <c r="N2" s="10">
        <v>2018</v>
      </c>
      <c r="O2" s="10">
        <v>2019</v>
      </c>
      <c r="P2" s="10">
        <v>2020</v>
      </c>
      <c r="Q2" s="10">
        <v>2021</v>
      </c>
      <c r="R2" s="10">
        <v>2022</v>
      </c>
      <c r="S2" s="10">
        <v>2023</v>
      </c>
      <c r="T2" s="10">
        <v>2024</v>
      </c>
      <c r="U2" s="10">
        <v>2025</v>
      </c>
    </row>
    <row r="3" spans="1:21" x14ac:dyDescent="0.25">
      <c r="A3" s="11" t="s">
        <v>0</v>
      </c>
      <c r="B3" s="11">
        <v>37.9</v>
      </c>
      <c r="C3" s="11">
        <v>39.4</v>
      </c>
      <c r="D3" s="11">
        <v>40.200000000000003</v>
      </c>
      <c r="E3" s="13">
        <v>40.6</v>
      </c>
      <c r="F3" s="13">
        <v>42.699999999999996</v>
      </c>
      <c r="G3" s="13">
        <v>46.31</v>
      </c>
      <c r="H3" s="13">
        <v>52.31</v>
      </c>
      <c r="I3" s="13">
        <v>55.3</v>
      </c>
      <c r="J3" s="13">
        <v>59.31</v>
      </c>
      <c r="K3" s="13">
        <v>59.31</v>
      </c>
      <c r="L3" s="12">
        <f>B3/B$7</f>
        <v>0.28755690440060694</v>
      </c>
      <c r="M3" s="12">
        <f t="shared" ref="M3:U7" si="0">C3/C$7</f>
        <v>0.28991905813097868</v>
      </c>
      <c r="N3" s="12">
        <f t="shared" si="0"/>
        <v>0.26622516556291392</v>
      </c>
      <c r="O3" s="12">
        <f t="shared" si="0"/>
        <v>0.23742690058479529</v>
      </c>
      <c r="P3" s="12">
        <f t="shared" si="0"/>
        <v>0.24399999999999997</v>
      </c>
      <c r="Q3" s="12">
        <f t="shared" si="0"/>
        <v>0.22838684223504463</v>
      </c>
      <c r="R3" s="12">
        <f t="shared" si="0"/>
        <v>0.23915329401545282</v>
      </c>
      <c r="S3" s="12">
        <f t="shared" si="0"/>
        <v>0.25067996373526746</v>
      </c>
      <c r="T3" s="12">
        <f t="shared" si="0"/>
        <v>0.2891478159126365</v>
      </c>
      <c r="U3" s="12">
        <f t="shared" si="0"/>
        <v>0.24275070232585841</v>
      </c>
    </row>
    <row r="4" spans="1:21" x14ac:dyDescent="0.25">
      <c r="A4" s="11" t="s">
        <v>1</v>
      </c>
      <c r="B4" s="11">
        <v>13.9</v>
      </c>
      <c r="C4" s="11">
        <v>16.899999999999999</v>
      </c>
      <c r="D4" s="11">
        <v>26.9</v>
      </c>
      <c r="E4" s="13">
        <v>39.1</v>
      </c>
      <c r="F4" s="13">
        <v>42.5</v>
      </c>
      <c r="G4" s="13">
        <v>46.31</v>
      </c>
      <c r="H4" s="13">
        <v>52.31</v>
      </c>
      <c r="I4" s="13">
        <v>55.3</v>
      </c>
      <c r="J4" s="13">
        <v>59.31</v>
      </c>
      <c r="K4" s="13">
        <v>59.31</v>
      </c>
      <c r="L4" s="12">
        <f t="shared" ref="L4:L7" si="1">B4/B$7</f>
        <v>0.1054628224582701</v>
      </c>
      <c r="M4" s="12">
        <f t="shared" si="0"/>
        <v>0.1243561442236939</v>
      </c>
      <c r="N4" s="12">
        <f t="shared" si="0"/>
        <v>0.17814569536423841</v>
      </c>
      <c r="O4" s="12">
        <f t="shared" si="0"/>
        <v>0.22865497076023389</v>
      </c>
      <c r="P4" s="12">
        <f t="shared" si="0"/>
        <v>0.24285714285714285</v>
      </c>
      <c r="Q4" s="12">
        <f t="shared" si="0"/>
        <v>0.22838684223504463</v>
      </c>
      <c r="R4" s="12">
        <f t="shared" si="0"/>
        <v>0.23915329401545282</v>
      </c>
      <c r="S4" s="12">
        <f t="shared" si="0"/>
        <v>0.25067996373526746</v>
      </c>
      <c r="T4" s="12">
        <f t="shared" si="0"/>
        <v>0.2891478159126365</v>
      </c>
      <c r="U4" s="12">
        <f t="shared" si="0"/>
        <v>0.24275070232585841</v>
      </c>
    </row>
    <row r="5" spans="1:21" x14ac:dyDescent="0.25">
      <c r="A5" s="11" t="s">
        <v>101</v>
      </c>
      <c r="B5" s="11">
        <v>63.6</v>
      </c>
      <c r="C5" s="11">
        <v>63.4</v>
      </c>
      <c r="D5" s="11">
        <v>62.7</v>
      </c>
      <c r="E5" s="13">
        <v>74.900000000000006</v>
      </c>
      <c r="F5" s="13">
        <v>70.400000000000006</v>
      </c>
      <c r="G5" s="13">
        <v>66.42</v>
      </c>
      <c r="H5" s="13">
        <v>57.9</v>
      </c>
      <c r="I5" s="13">
        <v>43.8</v>
      </c>
      <c r="J5" s="13">
        <v>27.8</v>
      </c>
      <c r="K5" s="13">
        <v>47.568448100820007</v>
      </c>
      <c r="L5" s="12">
        <f t="shared" si="1"/>
        <v>0.48254931714719268</v>
      </c>
      <c r="M5" s="12">
        <f t="shared" si="0"/>
        <v>0.4665194996320825</v>
      </c>
      <c r="N5" s="12">
        <f t="shared" si="0"/>
        <v>0.4152317880794702</v>
      </c>
      <c r="O5" s="12">
        <f t="shared" si="0"/>
        <v>0.43801169590643269</v>
      </c>
      <c r="P5" s="12">
        <f t="shared" si="0"/>
        <v>0.4022857142857143</v>
      </c>
      <c r="Q5" s="12">
        <f t="shared" si="0"/>
        <v>0.32756324900133155</v>
      </c>
      <c r="R5" s="12">
        <f t="shared" si="0"/>
        <v>0.26470991633520774</v>
      </c>
      <c r="S5" s="12">
        <f t="shared" si="0"/>
        <v>0.19854941069809612</v>
      </c>
      <c r="T5" s="12">
        <f t="shared" si="0"/>
        <v>0.13553042121684866</v>
      </c>
      <c r="U5" s="12">
        <f t="shared" si="0"/>
        <v>0.19469354552394541</v>
      </c>
    </row>
    <row r="6" spans="1:21" x14ac:dyDescent="0.25">
      <c r="A6" s="11" t="s">
        <v>104</v>
      </c>
      <c r="B6" s="11">
        <v>16.399999999999999</v>
      </c>
      <c r="C6" s="11">
        <v>16.2</v>
      </c>
      <c r="D6" s="11">
        <v>21.2</v>
      </c>
      <c r="E6" s="13">
        <v>16.400000000000006</v>
      </c>
      <c r="F6" s="13">
        <v>19.400000000000002</v>
      </c>
      <c r="G6" s="13">
        <v>43.73</v>
      </c>
      <c r="H6" s="13">
        <v>56.21</v>
      </c>
      <c r="I6" s="13">
        <v>66.2</v>
      </c>
      <c r="J6" s="13">
        <v>58.7</v>
      </c>
      <c r="K6" s="13">
        <v>78.136282710400195</v>
      </c>
      <c r="L6" s="12">
        <f t="shared" si="1"/>
        <v>0.12443095599393017</v>
      </c>
      <c r="M6" s="12">
        <f t="shared" si="0"/>
        <v>0.11920529801324505</v>
      </c>
      <c r="N6" s="12">
        <f t="shared" si="0"/>
        <v>0.14039735099337747</v>
      </c>
      <c r="O6" s="12">
        <f t="shared" si="0"/>
        <v>9.5906432748538023E-2</v>
      </c>
      <c r="P6" s="12">
        <f t="shared" si="0"/>
        <v>0.11085714285714286</v>
      </c>
      <c r="Q6" s="12">
        <f t="shared" si="0"/>
        <v>0.21566306652857914</v>
      </c>
      <c r="R6" s="12">
        <f t="shared" si="0"/>
        <v>0.25698349563388651</v>
      </c>
      <c r="S6" s="12">
        <f t="shared" si="0"/>
        <v>0.30009066183136907</v>
      </c>
      <c r="T6" s="12">
        <f t="shared" si="0"/>
        <v>0.28617394695787834</v>
      </c>
      <c r="U6" s="12">
        <f t="shared" si="0"/>
        <v>0.31980504982433777</v>
      </c>
    </row>
    <row r="7" spans="1:21" x14ac:dyDescent="0.25">
      <c r="A7" s="11" t="s">
        <v>2</v>
      </c>
      <c r="B7" s="14">
        <f>B3+B4+B5+B6</f>
        <v>131.80000000000001</v>
      </c>
      <c r="C7" s="14">
        <f t="shared" ref="C7:K7" si="2">C3+C4+C5+C6</f>
        <v>135.89999999999998</v>
      </c>
      <c r="D7" s="14">
        <f t="shared" si="2"/>
        <v>151</v>
      </c>
      <c r="E7" s="14">
        <f t="shared" si="2"/>
        <v>171.00000000000003</v>
      </c>
      <c r="F7" s="14">
        <f t="shared" si="2"/>
        <v>175</v>
      </c>
      <c r="G7" s="14">
        <f t="shared" si="2"/>
        <v>202.77</v>
      </c>
      <c r="H7" s="14">
        <f t="shared" si="2"/>
        <v>218.73000000000002</v>
      </c>
      <c r="I7" s="14">
        <f t="shared" si="2"/>
        <v>220.59999999999997</v>
      </c>
      <c r="J7" s="14">
        <f t="shared" si="2"/>
        <v>205.12</v>
      </c>
      <c r="K7" s="14">
        <f t="shared" si="2"/>
        <v>244.32473081122021</v>
      </c>
      <c r="L7" s="12">
        <f t="shared" si="1"/>
        <v>1</v>
      </c>
      <c r="M7" s="12">
        <f t="shared" si="0"/>
        <v>1</v>
      </c>
      <c r="N7" s="12">
        <f t="shared" si="0"/>
        <v>1</v>
      </c>
      <c r="O7" s="12">
        <f t="shared" si="0"/>
        <v>1</v>
      </c>
      <c r="P7" s="12">
        <f t="shared" si="0"/>
        <v>1</v>
      </c>
      <c r="Q7" s="12">
        <f t="shared" si="0"/>
        <v>1</v>
      </c>
      <c r="R7" s="12">
        <f t="shared" si="0"/>
        <v>1</v>
      </c>
      <c r="S7" s="12">
        <f t="shared" si="0"/>
        <v>1</v>
      </c>
      <c r="T7" s="12">
        <f t="shared" si="0"/>
        <v>1</v>
      </c>
      <c r="U7" s="12">
        <f t="shared" si="0"/>
        <v>1</v>
      </c>
    </row>
    <row r="8" spans="1:21" x14ac:dyDescent="0.25">
      <c r="B8" s="15"/>
      <c r="C8" s="15"/>
      <c r="D8" s="16"/>
      <c r="E8" s="16"/>
      <c r="F8" s="16"/>
      <c r="G8" s="16"/>
      <c r="H8" s="16"/>
      <c r="I8" s="16"/>
    </row>
    <row r="9" spans="1:21" x14ac:dyDescent="0.25">
      <c r="A9" s="9" t="s">
        <v>48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21" x14ac:dyDescent="0.25">
      <c r="A10" s="9" t="s">
        <v>125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21" x14ac:dyDescent="0.25">
      <c r="A11" s="9" t="s">
        <v>113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21" x14ac:dyDescent="0.25">
      <c r="A12" s="9" t="s">
        <v>114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21" x14ac:dyDescent="0.2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21" x14ac:dyDescent="0.2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21" x14ac:dyDescent="0.2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21" x14ac:dyDescent="0.2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3:13" x14ac:dyDescent="0.25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3:13" x14ac:dyDescent="0.2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3:13" x14ac:dyDescent="0.25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3:13" x14ac:dyDescent="0.25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3:13" x14ac:dyDescent="0.2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3:13" x14ac:dyDescent="0.25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3:13" x14ac:dyDescent="0.2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3:13" x14ac:dyDescent="0.25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3:13" x14ac:dyDescent="0.2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3:13" x14ac:dyDescent="0.2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3:13" x14ac:dyDescent="0.25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3:13" x14ac:dyDescent="0.2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3:13" x14ac:dyDescent="0.25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3:13" x14ac:dyDescent="0.25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3:13" x14ac:dyDescent="0.25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3:13" x14ac:dyDescent="0.25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3:13" x14ac:dyDescent="0.2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3:13" x14ac:dyDescent="0.25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3:13" x14ac:dyDescent="0.25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3:13" x14ac:dyDescent="0.2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3:13" x14ac:dyDescent="0.25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3:13" x14ac:dyDescent="0.25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3:13" x14ac:dyDescent="0.2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3:13" x14ac:dyDescent="0.25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3:13" x14ac:dyDescent="0.25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3:13" x14ac:dyDescent="0.25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3:13" x14ac:dyDescent="0.25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3:13" x14ac:dyDescent="0.25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3:13" x14ac:dyDescent="0.25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3:13" x14ac:dyDescent="0.2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3:13" x14ac:dyDescent="0.2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3:13" x14ac:dyDescent="0.2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3:13" x14ac:dyDescent="0.25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3:13" x14ac:dyDescent="0.25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3:13" x14ac:dyDescent="0.2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244B-ABF9-48F4-9A33-F50D2A478860}">
  <dimension ref="A1:AM6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3" sqref="B13"/>
    </sheetView>
  </sheetViews>
  <sheetFormatPr defaultRowHeight="15" x14ac:dyDescent="0.25"/>
  <cols>
    <col min="1" max="1" width="3.7109375" style="9" customWidth="1"/>
    <col min="2" max="2" width="67.42578125" style="9" customWidth="1"/>
    <col min="3" max="3" width="11.42578125" style="9" bestFit="1" customWidth="1"/>
    <col min="4" max="4" width="10.28515625" style="9" customWidth="1"/>
    <col min="5" max="5" width="11.42578125" style="9" bestFit="1" customWidth="1"/>
    <col min="6" max="6" width="9.5703125" style="9" bestFit="1" customWidth="1"/>
    <col min="7" max="7" width="11.42578125" style="9" bestFit="1" customWidth="1"/>
    <col min="8" max="8" width="9.5703125" style="9" customWidth="1"/>
    <col min="9" max="9" width="11.42578125" style="9" bestFit="1" customWidth="1"/>
    <col min="10" max="10" width="9" style="9" customWidth="1"/>
    <col min="11" max="11" width="11.42578125" style="9" bestFit="1" customWidth="1"/>
    <col min="12" max="12" width="11.140625" style="9" customWidth="1"/>
    <col min="13" max="13" width="11.42578125" style="9" bestFit="1" customWidth="1"/>
    <col min="14" max="14" width="9.5703125" style="9" bestFit="1" customWidth="1"/>
    <col min="15" max="16" width="9.85546875" style="9" customWidth="1"/>
    <col min="17" max="17" width="12.7109375" style="9" bestFit="1" customWidth="1"/>
    <col min="18" max="18" width="15.140625" style="9" customWidth="1"/>
    <col min="19" max="19" width="12.7109375" style="9" bestFit="1" customWidth="1"/>
    <col min="20" max="20" width="15" style="9" customWidth="1"/>
    <col min="21" max="21" width="12.7109375" style="9" bestFit="1" customWidth="1"/>
    <col min="22" max="22" width="14.42578125" style="9" customWidth="1"/>
    <col min="23" max="23" width="12.7109375" style="9" bestFit="1" customWidth="1"/>
    <col min="24" max="24" width="14.28515625" style="9" customWidth="1"/>
    <col min="25" max="25" width="12.7109375" style="9" bestFit="1" customWidth="1"/>
    <col min="26" max="26" width="13.28515625" style="9" customWidth="1"/>
    <col min="27" max="27" width="12.7109375" style="9" customWidth="1"/>
    <col min="28" max="28" width="11.140625" style="9" customWidth="1"/>
    <col min="29" max="29" width="11" style="9" customWidth="1"/>
    <col min="30" max="30" width="9.28515625" style="9" bestFit="1" customWidth="1"/>
    <col min="31" max="31" width="10.42578125" style="9" customWidth="1"/>
    <col min="32" max="32" width="11.42578125" style="9" bestFit="1" customWidth="1"/>
    <col min="33" max="33" width="9.5703125" style="9" bestFit="1" customWidth="1"/>
    <col min="34" max="34" width="10" style="9" customWidth="1"/>
    <col min="35" max="35" width="11.42578125" style="9" bestFit="1" customWidth="1"/>
    <col min="36" max="36" width="9.28515625" style="9" bestFit="1" customWidth="1"/>
    <col min="37" max="37" width="12.7109375" style="9" bestFit="1" customWidth="1"/>
    <col min="38" max="38" width="11.42578125" style="9" bestFit="1" customWidth="1"/>
    <col min="39" max="39" width="9.28515625" style="9" bestFit="1" customWidth="1"/>
    <col min="40" max="16384" width="9.140625" style="9"/>
  </cols>
  <sheetData>
    <row r="1" spans="2:18" x14ac:dyDescent="0.25">
      <c r="B1" s="50" t="s">
        <v>118</v>
      </c>
      <c r="C1" s="50"/>
      <c r="D1" s="50"/>
      <c r="E1" s="15"/>
    </row>
    <row r="2" spans="2:18" x14ac:dyDescent="0.25">
      <c r="B2" s="51"/>
      <c r="C2" s="10">
        <v>2009</v>
      </c>
      <c r="D2" s="10">
        <v>2010</v>
      </c>
      <c r="E2" s="10">
        <v>2011</v>
      </c>
      <c r="F2" s="10">
        <v>2012</v>
      </c>
      <c r="G2" s="10">
        <v>2013</v>
      </c>
      <c r="H2" s="10">
        <v>2014</v>
      </c>
      <c r="I2" s="10">
        <v>2015</v>
      </c>
      <c r="J2" s="10">
        <v>2016</v>
      </c>
      <c r="K2" s="10">
        <v>2017</v>
      </c>
      <c r="L2" s="10">
        <v>2018</v>
      </c>
      <c r="M2" s="10">
        <v>2019</v>
      </c>
      <c r="N2" s="10">
        <v>2020</v>
      </c>
      <c r="O2" s="10">
        <v>2021</v>
      </c>
      <c r="P2" s="10">
        <v>2022</v>
      </c>
      <c r="Q2" s="10">
        <v>2023</v>
      </c>
      <c r="R2" s="10">
        <v>2024</v>
      </c>
    </row>
    <row r="3" spans="2:18" x14ac:dyDescent="0.25">
      <c r="B3" s="11" t="s">
        <v>49</v>
      </c>
      <c r="C3" s="11">
        <v>39.6</v>
      </c>
      <c r="D3" s="11">
        <v>37.799999999999997</v>
      </c>
      <c r="E3" s="52">
        <v>37.9</v>
      </c>
      <c r="F3" s="52">
        <v>37.799999999999997</v>
      </c>
      <c r="G3" s="52">
        <v>37.700000000000003</v>
      </c>
      <c r="H3" s="52">
        <v>38</v>
      </c>
      <c r="I3" s="52">
        <v>42.4</v>
      </c>
      <c r="J3" s="52">
        <v>37.9</v>
      </c>
      <c r="K3" s="52">
        <v>39.4</v>
      </c>
      <c r="L3" s="52">
        <v>40.200000000000003</v>
      </c>
      <c r="M3" s="11">
        <v>40.6</v>
      </c>
      <c r="N3" s="52">
        <v>42.7</v>
      </c>
      <c r="O3" s="52">
        <v>46.3</v>
      </c>
      <c r="P3" s="52">
        <v>52.3</v>
      </c>
      <c r="Q3" s="52">
        <v>55.3</v>
      </c>
      <c r="R3" s="53">
        <v>59.3</v>
      </c>
    </row>
    <row r="4" spans="2:18" x14ac:dyDescent="0.25">
      <c r="B4" s="11" t="s">
        <v>50</v>
      </c>
      <c r="C4" s="11">
        <v>7.8</v>
      </c>
      <c r="D4" s="11">
        <v>7.2</v>
      </c>
      <c r="E4" s="52">
        <v>7.2</v>
      </c>
      <c r="F4" s="52">
        <v>7.2</v>
      </c>
      <c r="G4" s="52">
        <v>7.2</v>
      </c>
      <c r="H4" s="52">
        <v>8.4</v>
      </c>
      <c r="I4" s="52">
        <v>9.3000000000000007</v>
      </c>
      <c r="J4" s="52">
        <v>13.9</v>
      </c>
      <c r="K4" s="52">
        <v>16.899999999999999</v>
      </c>
      <c r="L4" s="52">
        <v>26.9</v>
      </c>
      <c r="M4" s="11">
        <v>39.1</v>
      </c>
      <c r="N4" s="52">
        <v>42.5</v>
      </c>
      <c r="O4" s="52">
        <v>46.3</v>
      </c>
      <c r="P4" s="52">
        <v>52.3</v>
      </c>
      <c r="Q4" s="52">
        <v>55.3</v>
      </c>
      <c r="R4" s="53">
        <v>59.3</v>
      </c>
    </row>
    <row r="5" spans="2:18" x14ac:dyDescent="0.25">
      <c r="B5" s="11" t="s">
        <v>51</v>
      </c>
      <c r="C5" s="12">
        <f t="shared" ref="C5:Q5" si="0">C3/(C3+C4)</f>
        <v>0.83544303797468356</v>
      </c>
      <c r="D5" s="12">
        <f t="shared" si="0"/>
        <v>0.84</v>
      </c>
      <c r="E5" s="12">
        <f t="shared" si="0"/>
        <v>0.84035476718403546</v>
      </c>
      <c r="F5" s="12">
        <f t="shared" si="0"/>
        <v>0.84</v>
      </c>
      <c r="G5" s="12">
        <f t="shared" si="0"/>
        <v>0.83964365256124718</v>
      </c>
      <c r="H5" s="12">
        <f t="shared" si="0"/>
        <v>0.81896551724137934</v>
      </c>
      <c r="I5" s="12">
        <f t="shared" si="0"/>
        <v>0.82011605415860733</v>
      </c>
      <c r="J5" s="12">
        <f t="shared" si="0"/>
        <v>0.73166023166023164</v>
      </c>
      <c r="K5" s="12">
        <f t="shared" si="0"/>
        <v>0.69982238010657194</v>
      </c>
      <c r="L5" s="12">
        <f t="shared" si="0"/>
        <v>0.59910581222056636</v>
      </c>
      <c r="M5" s="12">
        <f t="shared" si="0"/>
        <v>0.50941028858218318</v>
      </c>
      <c r="N5" s="54">
        <f t="shared" si="0"/>
        <v>0.50117370892018775</v>
      </c>
      <c r="O5" s="54">
        <f t="shared" si="0"/>
        <v>0.5</v>
      </c>
      <c r="P5" s="54">
        <f t="shared" si="0"/>
        <v>0.5</v>
      </c>
      <c r="Q5" s="54">
        <f t="shared" si="0"/>
        <v>0.5</v>
      </c>
      <c r="R5" s="54">
        <f t="shared" ref="R5" si="1">R3/(R3+R4)</f>
        <v>0.5</v>
      </c>
    </row>
    <row r="6" spans="2:18" x14ac:dyDescent="0.25">
      <c r="B6" s="11" t="s">
        <v>52</v>
      </c>
      <c r="C6" s="12">
        <f t="shared" ref="C6:L6" si="2">C4/(C4+C3)</f>
        <v>0.16455696202531644</v>
      </c>
      <c r="D6" s="12">
        <f t="shared" si="2"/>
        <v>0.16</v>
      </c>
      <c r="E6" s="12">
        <f t="shared" si="2"/>
        <v>0.15964523281596452</v>
      </c>
      <c r="F6" s="12">
        <f t="shared" si="2"/>
        <v>0.16</v>
      </c>
      <c r="G6" s="12">
        <f t="shared" si="2"/>
        <v>0.16035634743875277</v>
      </c>
      <c r="H6" s="12">
        <f t="shared" si="2"/>
        <v>0.18103448275862069</v>
      </c>
      <c r="I6" s="12">
        <f t="shared" si="2"/>
        <v>0.17988394584139267</v>
      </c>
      <c r="J6" s="12">
        <f t="shared" si="2"/>
        <v>0.26833976833976836</v>
      </c>
      <c r="K6" s="12">
        <f t="shared" si="2"/>
        <v>0.30017761989342806</v>
      </c>
      <c r="L6" s="12">
        <f t="shared" si="2"/>
        <v>0.4008941877794337</v>
      </c>
      <c r="M6" s="12">
        <f t="shared" ref="M6:R6" si="3">M4/(M3+M4)</f>
        <v>0.49058971141781682</v>
      </c>
      <c r="N6" s="54">
        <f t="shared" si="3"/>
        <v>0.49882629107981219</v>
      </c>
      <c r="O6" s="54">
        <f t="shared" si="3"/>
        <v>0.5</v>
      </c>
      <c r="P6" s="54">
        <f t="shared" si="3"/>
        <v>0.5</v>
      </c>
      <c r="Q6" s="54">
        <f t="shared" si="3"/>
        <v>0.5</v>
      </c>
      <c r="R6" s="54">
        <f t="shared" si="3"/>
        <v>0.5</v>
      </c>
    </row>
    <row r="8" spans="2:18" x14ac:dyDescent="0.25">
      <c r="B8" s="9" t="s">
        <v>53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2:18" x14ac:dyDescent="0.25">
      <c r="B9" s="9" t="s">
        <v>115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2:18" x14ac:dyDescent="0.25">
      <c r="B10" s="9" t="s">
        <v>116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18" x14ac:dyDescent="0.25">
      <c r="B11" s="9" t="s">
        <v>117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2:18" x14ac:dyDescent="0.25"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2:18" x14ac:dyDescent="0.25"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2:18" x14ac:dyDescent="0.25"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2:18" x14ac:dyDescent="0.25"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2:18" x14ac:dyDescent="0.25"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39" x14ac:dyDescent="0.25"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39" x14ac:dyDescent="0.25"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1:39" x14ac:dyDescent="0.25"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39" x14ac:dyDescent="0.25"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1:39" x14ac:dyDescent="0.25"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39" x14ac:dyDescent="0.25"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39" x14ac:dyDescent="0.25"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39" x14ac:dyDescent="0.25"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39" x14ac:dyDescent="0.25"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7" spans="1:39" x14ac:dyDescent="0.25">
      <c r="B27" s="56"/>
    </row>
    <row r="28" spans="1:39" ht="15.75" thickBot="1" x14ac:dyDescent="0.3">
      <c r="B28" s="57" t="s">
        <v>119</v>
      </c>
      <c r="C28" s="57"/>
    </row>
    <row r="29" spans="1:39" s="15" customFormat="1" ht="15.75" thickBot="1" x14ac:dyDescent="0.3">
      <c r="A29" s="58"/>
      <c r="B29" s="59"/>
      <c r="C29" s="60">
        <v>2009</v>
      </c>
      <c r="D29" s="61"/>
      <c r="E29" s="62">
        <v>2010</v>
      </c>
      <c r="F29" s="61"/>
      <c r="G29" s="62">
        <v>2011</v>
      </c>
      <c r="H29" s="61"/>
      <c r="I29" s="62">
        <v>2012</v>
      </c>
      <c r="J29" s="61"/>
      <c r="K29" s="62">
        <v>2013</v>
      </c>
      <c r="L29" s="61"/>
      <c r="M29" s="62">
        <v>2014</v>
      </c>
      <c r="N29" s="61"/>
      <c r="O29" s="62">
        <v>2015</v>
      </c>
      <c r="P29" s="61"/>
      <c r="Q29" s="62">
        <v>2016</v>
      </c>
      <c r="R29" s="61"/>
      <c r="S29" s="62">
        <v>2017</v>
      </c>
      <c r="T29" s="61"/>
      <c r="U29" s="62">
        <v>2018</v>
      </c>
      <c r="V29" s="61"/>
      <c r="W29" s="63">
        <v>2019</v>
      </c>
      <c r="X29" s="64"/>
      <c r="Y29" s="62">
        <v>2020</v>
      </c>
      <c r="Z29" s="60"/>
      <c r="AA29" s="61"/>
      <c r="AB29" s="62">
        <v>2021</v>
      </c>
      <c r="AC29" s="60"/>
      <c r="AD29" s="61"/>
      <c r="AE29" s="62">
        <v>2022</v>
      </c>
      <c r="AF29" s="60"/>
      <c r="AG29" s="61"/>
      <c r="AH29" s="62">
        <v>2023</v>
      </c>
      <c r="AI29" s="60"/>
      <c r="AJ29" s="61"/>
      <c r="AK29" s="62">
        <v>2024</v>
      </c>
      <c r="AL29" s="60"/>
      <c r="AM29" s="61"/>
    </row>
    <row r="30" spans="1:39" s="71" customFormat="1" ht="105" x14ac:dyDescent="0.25">
      <c r="A30" s="65"/>
      <c r="B30" s="66" t="s">
        <v>54</v>
      </c>
      <c r="C30" s="67" t="s">
        <v>2</v>
      </c>
      <c r="D30" s="68" t="s">
        <v>55</v>
      </c>
      <c r="E30" s="69" t="s">
        <v>2</v>
      </c>
      <c r="F30" s="68" t="s">
        <v>55</v>
      </c>
      <c r="G30" s="69" t="s">
        <v>2</v>
      </c>
      <c r="H30" s="68" t="s">
        <v>55</v>
      </c>
      <c r="I30" s="69" t="s">
        <v>2</v>
      </c>
      <c r="J30" s="68" t="s">
        <v>55</v>
      </c>
      <c r="K30" s="69" t="s">
        <v>2</v>
      </c>
      <c r="L30" s="68" t="s">
        <v>55</v>
      </c>
      <c r="M30" s="69" t="s">
        <v>2</v>
      </c>
      <c r="N30" s="68" t="s">
        <v>55</v>
      </c>
      <c r="O30" s="69" t="s">
        <v>2</v>
      </c>
      <c r="P30" s="68" t="s">
        <v>55</v>
      </c>
      <c r="Q30" s="69" t="s">
        <v>2</v>
      </c>
      <c r="R30" s="68" t="s">
        <v>55</v>
      </c>
      <c r="S30" s="69" t="s">
        <v>2</v>
      </c>
      <c r="T30" s="68" t="s">
        <v>55</v>
      </c>
      <c r="U30" s="69" t="s">
        <v>2</v>
      </c>
      <c r="V30" s="68" t="s">
        <v>55</v>
      </c>
      <c r="W30" s="69" t="s">
        <v>2</v>
      </c>
      <c r="X30" s="68" t="s">
        <v>55</v>
      </c>
      <c r="Y30" s="69" t="s">
        <v>2</v>
      </c>
      <c r="Z30" s="70" t="s">
        <v>55</v>
      </c>
      <c r="AA30" s="68" t="s">
        <v>56</v>
      </c>
      <c r="AB30" s="69" t="s">
        <v>2</v>
      </c>
      <c r="AC30" s="70" t="s">
        <v>55</v>
      </c>
      <c r="AD30" s="68" t="s">
        <v>56</v>
      </c>
      <c r="AE30" s="69" t="s">
        <v>2</v>
      </c>
      <c r="AF30" s="70" t="s">
        <v>55</v>
      </c>
      <c r="AG30" s="68" t="s">
        <v>56</v>
      </c>
      <c r="AH30" s="69" t="s">
        <v>2</v>
      </c>
      <c r="AI30" s="70" t="s">
        <v>55</v>
      </c>
      <c r="AJ30" s="68" t="s">
        <v>56</v>
      </c>
      <c r="AK30" s="69" t="s">
        <v>2</v>
      </c>
      <c r="AL30" s="70" t="s">
        <v>55</v>
      </c>
      <c r="AM30" s="68" t="s">
        <v>56</v>
      </c>
    </row>
    <row r="31" spans="1:39" ht="17.25" x14ac:dyDescent="0.25">
      <c r="A31" s="72">
        <v>1</v>
      </c>
      <c r="B31" s="73" t="s">
        <v>131</v>
      </c>
      <c r="C31" s="74">
        <v>219375.45537049582</v>
      </c>
      <c r="D31" s="75">
        <v>0</v>
      </c>
      <c r="E31" s="76">
        <v>185401.30124116421</v>
      </c>
      <c r="F31" s="75">
        <v>0</v>
      </c>
      <c r="G31" s="76">
        <v>161860</v>
      </c>
      <c r="H31" s="75">
        <v>0</v>
      </c>
      <c r="I31" s="76">
        <v>135430</v>
      </c>
      <c r="J31" s="75">
        <v>0</v>
      </c>
      <c r="K31" s="76">
        <v>93210</v>
      </c>
      <c r="L31" s="75">
        <v>0</v>
      </c>
      <c r="M31" s="76">
        <v>94010</v>
      </c>
      <c r="N31" s="75">
        <v>0</v>
      </c>
      <c r="O31" s="76">
        <v>89690</v>
      </c>
      <c r="P31" s="75">
        <v>0</v>
      </c>
      <c r="Q31" s="76">
        <v>121680</v>
      </c>
      <c r="R31" s="75">
        <v>0</v>
      </c>
      <c r="S31" s="76">
        <v>130020</v>
      </c>
      <c r="T31" s="75">
        <v>0</v>
      </c>
      <c r="U31" s="76"/>
      <c r="V31" s="75"/>
      <c r="W31" s="76"/>
      <c r="X31" s="75"/>
      <c r="Y31" s="76"/>
      <c r="Z31" s="77"/>
      <c r="AA31" s="75"/>
      <c r="AB31" s="76"/>
      <c r="AC31" s="77"/>
      <c r="AD31" s="75"/>
      <c r="AE31" s="76"/>
      <c r="AF31" s="77"/>
      <c r="AG31" s="75"/>
      <c r="AH31" s="76"/>
      <c r="AI31" s="77"/>
      <c r="AJ31" s="78"/>
      <c r="AK31" s="77"/>
      <c r="AL31" s="77"/>
      <c r="AM31" s="77"/>
    </row>
    <row r="32" spans="1:39" x14ac:dyDescent="0.25">
      <c r="A32" s="72">
        <v>2</v>
      </c>
      <c r="B32" s="73" t="s">
        <v>57</v>
      </c>
      <c r="C32" s="74">
        <v>93198.522362685821</v>
      </c>
      <c r="D32" s="75">
        <v>53379.008858154491</v>
      </c>
      <c r="E32" s="76">
        <v>75824.779824370795</v>
      </c>
      <c r="F32" s="75">
        <v>31751.306993212584</v>
      </c>
      <c r="G32" s="76">
        <v>76980</v>
      </c>
      <c r="H32" s="75">
        <v>22400</v>
      </c>
      <c r="I32" s="76">
        <v>87720</v>
      </c>
      <c r="J32" s="75">
        <v>22940</v>
      </c>
      <c r="K32" s="76">
        <v>89110</v>
      </c>
      <c r="L32" s="75">
        <v>22430</v>
      </c>
      <c r="M32" s="76">
        <v>109910</v>
      </c>
      <c r="N32" s="75">
        <v>28800</v>
      </c>
      <c r="O32" s="76">
        <v>112140</v>
      </c>
      <c r="P32" s="75">
        <v>30744</v>
      </c>
      <c r="Q32" s="76">
        <v>161090</v>
      </c>
      <c r="R32" s="75">
        <v>46117</v>
      </c>
      <c r="S32" s="76">
        <v>200240</v>
      </c>
      <c r="T32" s="75">
        <v>48263</v>
      </c>
      <c r="U32" s="76">
        <v>317730</v>
      </c>
      <c r="V32" s="75">
        <v>66322</v>
      </c>
      <c r="W32" s="76">
        <v>477839</v>
      </c>
      <c r="X32" s="75">
        <v>74062</v>
      </c>
      <c r="Y32" s="76">
        <v>556288</v>
      </c>
      <c r="Z32" s="77">
        <v>96114</v>
      </c>
      <c r="AA32" s="75">
        <v>0</v>
      </c>
      <c r="AB32" s="76">
        <v>617409</v>
      </c>
      <c r="AC32" s="77">
        <v>134452</v>
      </c>
      <c r="AD32" s="75">
        <v>0</v>
      </c>
      <c r="AE32" s="76">
        <v>456055</v>
      </c>
      <c r="AF32" s="77">
        <v>196004</v>
      </c>
      <c r="AG32" s="75">
        <v>0</v>
      </c>
      <c r="AH32" s="76">
        <v>772292</v>
      </c>
      <c r="AI32" s="77">
        <v>198231</v>
      </c>
      <c r="AJ32" s="78">
        <v>0</v>
      </c>
      <c r="AK32" s="77">
        <v>721411</v>
      </c>
      <c r="AL32" s="77">
        <v>174233</v>
      </c>
      <c r="AM32" s="77">
        <v>0</v>
      </c>
    </row>
    <row r="33" spans="1:39" x14ac:dyDescent="0.25">
      <c r="A33" s="72">
        <v>3</v>
      </c>
      <c r="B33" s="73" t="s">
        <v>58</v>
      </c>
      <c r="C33" s="74">
        <v>112807.63872023315</v>
      </c>
      <c r="D33" s="75">
        <v>77307.530070430643</v>
      </c>
      <c r="E33" s="76">
        <v>105351.96</v>
      </c>
      <c r="F33" s="75">
        <v>72942.364475349284</v>
      </c>
      <c r="G33" s="76">
        <v>123000</v>
      </c>
      <c r="H33" s="75">
        <v>72950</v>
      </c>
      <c r="I33" s="76">
        <v>122030</v>
      </c>
      <c r="J33" s="75">
        <v>72410</v>
      </c>
      <c r="K33" s="76">
        <v>120180</v>
      </c>
      <c r="L33" s="75">
        <v>73080</v>
      </c>
      <c r="M33" s="76">
        <v>136910</v>
      </c>
      <c r="N33" s="75">
        <v>84010</v>
      </c>
      <c r="O33" s="76">
        <v>142750</v>
      </c>
      <c r="P33" s="75">
        <v>83134</v>
      </c>
      <c r="Q33" s="76">
        <v>220980</v>
      </c>
      <c r="R33" s="75">
        <v>124701</v>
      </c>
      <c r="S33" s="76">
        <v>242170</v>
      </c>
      <c r="T33" s="75">
        <v>140448</v>
      </c>
      <c r="U33" s="76">
        <v>381220</v>
      </c>
      <c r="V33" s="75">
        <v>217274</v>
      </c>
      <c r="W33" s="76">
        <v>593701</v>
      </c>
      <c r="X33" s="75">
        <v>314814</v>
      </c>
      <c r="Y33" s="76">
        <v>841960</v>
      </c>
      <c r="Z33" s="77">
        <v>338238</v>
      </c>
      <c r="AA33" s="75">
        <v>198273</v>
      </c>
      <c r="AB33" s="76">
        <v>666295</v>
      </c>
      <c r="AC33" s="77">
        <v>359595</v>
      </c>
      <c r="AD33" s="75">
        <v>0</v>
      </c>
      <c r="AE33" s="76">
        <v>311914</v>
      </c>
      <c r="AF33" s="77">
        <v>262979</v>
      </c>
      <c r="AG33" s="75">
        <v>0</v>
      </c>
      <c r="AH33" s="76">
        <v>507861</v>
      </c>
      <c r="AI33" s="77">
        <v>210878</v>
      </c>
      <c r="AJ33" s="78">
        <v>0</v>
      </c>
      <c r="AK33" s="77">
        <v>451372</v>
      </c>
      <c r="AL33" s="77">
        <v>110451</v>
      </c>
      <c r="AM33" s="77">
        <v>32577</v>
      </c>
    </row>
    <row r="34" spans="1:39" x14ac:dyDescent="0.25">
      <c r="A34" s="72">
        <v>4</v>
      </c>
      <c r="B34" s="73" t="s">
        <v>59</v>
      </c>
      <c r="C34" s="74">
        <v>0</v>
      </c>
      <c r="D34" s="75">
        <v>0</v>
      </c>
      <c r="E34" s="76">
        <v>0</v>
      </c>
      <c r="F34" s="75">
        <v>0</v>
      </c>
      <c r="G34" s="76">
        <v>5320</v>
      </c>
      <c r="H34" s="75">
        <v>1049</v>
      </c>
      <c r="I34" s="76">
        <v>5380</v>
      </c>
      <c r="J34" s="75">
        <v>1236</v>
      </c>
      <c r="K34" s="76">
        <v>7560</v>
      </c>
      <c r="L34" s="75">
        <v>1660</v>
      </c>
      <c r="M34" s="76">
        <v>7910</v>
      </c>
      <c r="N34" s="75">
        <v>1747</v>
      </c>
      <c r="O34" s="76">
        <v>8450</v>
      </c>
      <c r="P34" s="75">
        <v>236</v>
      </c>
      <c r="Q34" s="76">
        <v>15060</v>
      </c>
      <c r="R34" s="75">
        <v>354</v>
      </c>
      <c r="S34" s="76">
        <v>17300</v>
      </c>
      <c r="T34" s="75">
        <v>0</v>
      </c>
      <c r="U34" s="76">
        <v>25350</v>
      </c>
      <c r="V34" s="75">
        <v>0</v>
      </c>
      <c r="W34" s="76">
        <v>33694</v>
      </c>
      <c r="X34" s="75"/>
      <c r="Y34" s="76">
        <v>54899</v>
      </c>
      <c r="Z34" s="77">
        <v>0</v>
      </c>
      <c r="AA34" s="75">
        <v>0</v>
      </c>
      <c r="AB34" s="76">
        <v>55775</v>
      </c>
      <c r="AC34" s="77"/>
      <c r="AD34" s="75"/>
      <c r="AE34" s="76">
        <v>48661</v>
      </c>
      <c r="AF34" s="77">
        <v>0</v>
      </c>
      <c r="AG34" s="75">
        <v>0</v>
      </c>
      <c r="AH34" s="76">
        <v>45145</v>
      </c>
      <c r="AI34" s="77">
        <v>0</v>
      </c>
      <c r="AJ34" s="78">
        <v>10349</v>
      </c>
      <c r="AK34" s="77">
        <v>52253</v>
      </c>
      <c r="AL34" s="77">
        <v>0</v>
      </c>
      <c r="AM34" s="77">
        <v>0</v>
      </c>
    </row>
    <row r="35" spans="1:39" ht="17.25" x14ac:dyDescent="0.25">
      <c r="A35" s="72">
        <v>5</v>
      </c>
      <c r="B35" s="73" t="s">
        <v>132</v>
      </c>
      <c r="C35" s="74">
        <v>92726.087456699868</v>
      </c>
      <c r="D35" s="75">
        <v>0</v>
      </c>
      <c r="E35" s="76">
        <v>98449.503406490869</v>
      </c>
      <c r="F35" s="75">
        <v>0</v>
      </c>
      <c r="G35" s="76">
        <v>94460</v>
      </c>
      <c r="H35" s="75">
        <v>0</v>
      </c>
      <c r="I35" s="76">
        <v>104080</v>
      </c>
      <c r="J35" s="75">
        <v>0</v>
      </c>
      <c r="K35" s="76">
        <v>101940</v>
      </c>
      <c r="L35" s="75">
        <v>0</v>
      </c>
      <c r="M35" s="76">
        <v>135620</v>
      </c>
      <c r="N35" s="75">
        <v>0</v>
      </c>
      <c r="O35" s="76">
        <v>129750</v>
      </c>
      <c r="P35" s="75">
        <v>0</v>
      </c>
      <c r="Q35" s="76">
        <v>180120</v>
      </c>
      <c r="R35" s="75">
        <v>0</v>
      </c>
      <c r="S35" s="76">
        <v>184600</v>
      </c>
      <c r="T35" s="75">
        <v>0</v>
      </c>
      <c r="U35" s="76">
        <v>0</v>
      </c>
      <c r="V35" s="75">
        <v>0</v>
      </c>
      <c r="W35" s="76"/>
      <c r="X35" s="75"/>
      <c r="Y35" s="76"/>
      <c r="Z35" s="77"/>
      <c r="AA35" s="75"/>
      <c r="AB35" s="76">
        <v>0</v>
      </c>
      <c r="AC35" s="77"/>
      <c r="AD35" s="75"/>
      <c r="AE35" s="76"/>
      <c r="AF35" s="77"/>
      <c r="AG35" s="75"/>
      <c r="AH35" s="76"/>
      <c r="AI35" s="77"/>
      <c r="AJ35" s="78"/>
      <c r="AK35" s="77"/>
      <c r="AL35" s="77"/>
      <c r="AM35" s="77"/>
    </row>
    <row r="36" spans="1:39" ht="17.25" x14ac:dyDescent="0.25">
      <c r="A36" s="72">
        <v>6</v>
      </c>
      <c r="B36" s="73" t="s">
        <v>133</v>
      </c>
      <c r="C36" s="74">
        <v>61226.336712129152</v>
      </c>
      <c r="D36" s="75">
        <v>0</v>
      </c>
      <c r="E36" s="76">
        <v>65177.099178096199</v>
      </c>
      <c r="F36" s="75">
        <v>0</v>
      </c>
      <c r="G36" s="76">
        <v>0</v>
      </c>
      <c r="H36" s="75">
        <v>0</v>
      </c>
      <c r="I36" s="76">
        <v>0</v>
      </c>
      <c r="J36" s="75">
        <v>0</v>
      </c>
      <c r="K36" s="76">
        <v>0</v>
      </c>
      <c r="L36" s="75">
        <v>0</v>
      </c>
      <c r="M36" s="76">
        <v>0</v>
      </c>
      <c r="N36" s="75">
        <v>0</v>
      </c>
      <c r="O36" s="76">
        <v>0</v>
      </c>
      <c r="P36" s="75">
        <v>0</v>
      </c>
      <c r="Q36" s="76">
        <v>0</v>
      </c>
      <c r="R36" s="75">
        <v>0</v>
      </c>
      <c r="S36" s="76">
        <v>0</v>
      </c>
      <c r="T36" s="75">
        <v>0</v>
      </c>
      <c r="U36" s="76">
        <v>0</v>
      </c>
      <c r="V36" s="75">
        <v>0</v>
      </c>
      <c r="W36" s="76"/>
      <c r="X36" s="75"/>
      <c r="Y36" s="76"/>
      <c r="Z36" s="77"/>
      <c r="AA36" s="75"/>
      <c r="AB36" s="76">
        <v>0</v>
      </c>
      <c r="AC36" s="77"/>
      <c r="AD36" s="75"/>
      <c r="AE36" s="76"/>
      <c r="AF36" s="77"/>
      <c r="AG36" s="75"/>
      <c r="AH36" s="76"/>
      <c r="AI36" s="77"/>
      <c r="AJ36" s="78"/>
      <c r="AK36" s="77"/>
      <c r="AL36" s="77"/>
      <c r="AM36" s="77"/>
    </row>
    <row r="37" spans="1:39" ht="17.25" x14ac:dyDescent="0.25">
      <c r="A37" s="72">
        <v>7</v>
      </c>
      <c r="B37" s="73" t="s">
        <v>134</v>
      </c>
      <c r="C37" s="74">
        <v>59256.835350811038</v>
      </c>
      <c r="D37" s="75">
        <v>0</v>
      </c>
      <c r="E37" s="76">
        <v>56127.209745248168</v>
      </c>
      <c r="F37" s="75">
        <v>0</v>
      </c>
      <c r="G37" s="76">
        <v>0</v>
      </c>
      <c r="H37" s="75">
        <v>0</v>
      </c>
      <c r="I37" s="76">
        <v>0</v>
      </c>
      <c r="J37" s="75">
        <v>0</v>
      </c>
      <c r="K37" s="76">
        <v>0</v>
      </c>
      <c r="L37" s="75">
        <v>0</v>
      </c>
      <c r="M37" s="76">
        <v>0</v>
      </c>
      <c r="N37" s="75">
        <v>0</v>
      </c>
      <c r="O37" s="76">
        <v>0</v>
      </c>
      <c r="P37" s="75">
        <v>0</v>
      </c>
      <c r="Q37" s="76">
        <v>0</v>
      </c>
      <c r="R37" s="75">
        <v>0</v>
      </c>
      <c r="S37" s="76">
        <v>0</v>
      </c>
      <c r="T37" s="75">
        <v>0</v>
      </c>
      <c r="U37" s="76">
        <v>0</v>
      </c>
      <c r="V37" s="75">
        <v>0</v>
      </c>
      <c r="W37" s="76"/>
      <c r="X37" s="75"/>
      <c r="Y37" s="76"/>
      <c r="Z37" s="77"/>
      <c r="AA37" s="75"/>
      <c r="AB37" s="76">
        <v>0</v>
      </c>
      <c r="AC37" s="77"/>
      <c r="AD37" s="75"/>
      <c r="AE37" s="76"/>
      <c r="AF37" s="77"/>
      <c r="AG37" s="75"/>
      <c r="AH37" s="76"/>
      <c r="AI37" s="77"/>
      <c r="AJ37" s="78"/>
      <c r="AK37" s="77"/>
      <c r="AL37" s="77"/>
      <c r="AM37" s="77"/>
    </row>
    <row r="38" spans="1:39" ht="17.25" x14ac:dyDescent="0.25">
      <c r="A38" s="72">
        <v>8</v>
      </c>
      <c r="B38" s="73" t="s">
        <v>135</v>
      </c>
      <c r="C38" s="74">
        <v>0</v>
      </c>
      <c r="D38" s="75">
        <v>0</v>
      </c>
      <c r="E38" s="76">
        <v>0</v>
      </c>
      <c r="F38" s="75">
        <v>0</v>
      </c>
      <c r="G38" s="76">
        <v>0</v>
      </c>
      <c r="H38" s="75">
        <v>0</v>
      </c>
      <c r="I38" s="76">
        <v>0</v>
      </c>
      <c r="J38" s="75">
        <v>0</v>
      </c>
      <c r="K38" s="76">
        <v>0</v>
      </c>
      <c r="L38" s="75">
        <v>0</v>
      </c>
      <c r="M38" s="76">
        <v>0</v>
      </c>
      <c r="N38" s="75">
        <v>0</v>
      </c>
      <c r="O38" s="76">
        <v>0</v>
      </c>
      <c r="P38" s="75">
        <v>0</v>
      </c>
      <c r="Q38" s="76">
        <v>0</v>
      </c>
      <c r="R38" s="75">
        <v>0</v>
      </c>
      <c r="S38" s="76">
        <v>0</v>
      </c>
      <c r="T38" s="75">
        <v>0</v>
      </c>
      <c r="U38" s="76">
        <v>315140</v>
      </c>
      <c r="V38" s="75">
        <v>0</v>
      </c>
      <c r="W38" s="76">
        <v>451279</v>
      </c>
      <c r="X38" s="75"/>
      <c r="Y38" s="76">
        <v>513901</v>
      </c>
      <c r="Z38" s="77">
        <v>0</v>
      </c>
      <c r="AA38" s="75">
        <v>0</v>
      </c>
      <c r="AB38" s="76">
        <v>630238</v>
      </c>
      <c r="AC38" s="77">
        <v>0</v>
      </c>
      <c r="AD38" s="75">
        <v>0</v>
      </c>
      <c r="AE38" s="76">
        <v>694828</v>
      </c>
      <c r="AF38" s="77">
        <v>0</v>
      </c>
      <c r="AG38" s="75">
        <v>0</v>
      </c>
      <c r="AH38" s="76"/>
      <c r="AI38" s="77"/>
      <c r="AJ38" s="78"/>
      <c r="AK38" s="77"/>
      <c r="AL38" s="77"/>
      <c r="AM38" s="77"/>
    </row>
    <row r="39" spans="1:39" ht="17.25" x14ac:dyDescent="0.25">
      <c r="A39" s="72">
        <v>9</v>
      </c>
      <c r="B39" s="73" t="s">
        <v>136</v>
      </c>
      <c r="C39" s="74"/>
      <c r="D39" s="75"/>
      <c r="E39" s="76"/>
      <c r="F39" s="75"/>
      <c r="G39" s="76"/>
      <c r="H39" s="75"/>
      <c r="I39" s="76"/>
      <c r="J39" s="75"/>
      <c r="K39" s="76"/>
      <c r="L39" s="75"/>
      <c r="M39" s="76"/>
      <c r="N39" s="75"/>
      <c r="O39" s="76"/>
      <c r="P39" s="75"/>
      <c r="Q39" s="76"/>
      <c r="R39" s="75"/>
      <c r="S39" s="76"/>
      <c r="T39" s="75"/>
      <c r="U39" s="76"/>
      <c r="V39" s="75"/>
      <c r="W39" s="76"/>
      <c r="X39" s="75"/>
      <c r="Y39" s="76"/>
      <c r="Z39" s="77"/>
      <c r="AA39" s="75"/>
      <c r="AB39" s="76"/>
      <c r="AC39" s="77"/>
      <c r="AD39" s="75"/>
      <c r="AE39" s="76"/>
      <c r="AF39" s="77"/>
      <c r="AG39" s="75"/>
      <c r="AH39" s="76">
        <v>697597</v>
      </c>
      <c r="AI39" s="77">
        <v>0</v>
      </c>
      <c r="AJ39" s="78">
        <v>0</v>
      </c>
      <c r="AK39" s="77">
        <v>679546</v>
      </c>
      <c r="AL39" s="77">
        <v>0</v>
      </c>
      <c r="AM39" s="77">
        <v>0</v>
      </c>
    </row>
    <row r="40" spans="1:39" x14ac:dyDescent="0.25">
      <c r="A40" s="72">
        <v>10</v>
      </c>
      <c r="B40" s="73" t="s">
        <v>60</v>
      </c>
      <c r="C40" s="74">
        <v>151700.68896757124</v>
      </c>
      <c r="D40" s="75">
        <v>0</v>
      </c>
      <c r="E40" s="76">
        <v>135901.72944920941</v>
      </c>
      <c r="F40" s="75">
        <v>0</v>
      </c>
      <c r="G40" s="76">
        <v>132760</v>
      </c>
      <c r="H40" s="75">
        <v>0</v>
      </c>
      <c r="I40" s="76">
        <v>111730</v>
      </c>
      <c r="J40" s="75">
        <v>0</v>
      </c>
      <c r="K40" s="76">
        <v>112050</v>
      </c>
      <c r="L40" s="75">
        <v>0</v>
      </c>
      <c r="M40" s="76">
        <v>140700</v>
      </c>
      <c r="N40" s="75">
        <v>0</v>
      </c>
      <c r="O40" s="76">
        <v>196190</v>
      </c>
      <c r="P40" s="75">
        <v>0</v>
      </c>
      <c r="Q40" s="76">
        <v>340690</v>
      </c>
      <c r="R40" s="75">
        <v>0</v>
      </c>
      <c r="S40" s="76">
        <v>425950</v>
      </c>
      <c r="T40" s="75">
        <v>0</v>
      </c>
      <c r="U40" s="76">
        <v>767550</v>
      </c>
      <c r="V40" s="75">
        <v>0</v>
      </c>
      <c r="W40" s="76">
        <v>1412657</v>
      </c>
      <c r="X40" s="75"/>
      <c r="Y40" s="76">
        <v>1056744</v>
      </c>
      <c r="Z40" s="77">
        <v>0</v>
      </c>
      <c r="AA40" s="75">
        <v>0</v>
      </c>
      <c r="AB40" s="76">
        <v>1017485</v>
      </c>
      <c r="AC40" s="77">
        <v>0</v>
      </c>
      <c r="AD40" s="75">
        <v>0</v>
      </c>
      <c r="AE40" s="76">
        <v>605770</v>
      </c>
      <c r="AF40" s="77">
        <v>0</v>
      </c>
      <c r="AG40" s="75">
        <v>190460</v>
      </c>
      <c r="AH40" s="76">
        <v>659814</v>
      </c>
      <c r="AI40" s="77">
        <v>0</v>
      </c>
      <c r="AJ40" s="78">
        <v>0</v>
      </c>
      <c r="AK40" s="77">
        <v>740981</v>
      </c>
      <c r="AL40" s="77">
        <v>0</v>
      </c>
      <c r="AM40" s="77">
        <v>0</v>
      </c>
    </row>
    <row r="41" spans="1:39" x14ac:dyDescent="0.25">
      <c r="A41" s="72">
        <v>11</v>
      </c>
      <c r="B41" s="73" t="s">
        <v>61</v>
      </c>
      <c r="C41" s="74">
        <v>14166.911661319393</v>
      </c>
      <c r="D41" s="75">
        <v>6141.6537778175452</v>
      </c>
      <c r="E41" s="76">
        <v>14328.991602009382</v>
      </c>
      <c r="F41" s="75">
        <v>5451.6636202114196</v>
      </c>
      <c r="G41" s="76">
        <v>13860</v>
      </c>
      <c r="H41" s="75">
        <v>6750</v>
      </c>
      <c r="I41" s="76">
        <v>21440</v>
      </c>
      <c r="J41" s="75">
        <v>7030</v>
      </c>
      <c r="K41" s="76">
        <v>28110</v>
      </c>
      <c r="L41" s="75">
        <v>8230</v>
      </c>
      <c r="M41" s="76">
        <v>56790</v>
      </c>
      <c r="N41" s="75">
        <v>9200</v>
      </c>
      <c r="O41" s="76">
        <v>71330</v>
      </c>
      <c r="P41" s="75">
        <v>9889</v>
      </c>
      <c r="Q41" s="76">
        <v>120060</v>
      </c>
      <c r="R41" s="75">
        <v>14833</v>
      </c>
      <c r="S41" s="76">
        <v>136400</v>
      </c>
      <c r="T41" s="75">
        <v>22117</v>
      </c>
      <c r="U41" s="76">
        <v>222570</v>
      </c>
      <c r="V41" s="75">
        <v>41793</v>
      </c>
      <c r="W41" s="76">
        <v>330004</v>
      </c>
      <c r="X41" s="75">
        <v>69568</v>
      </c>
      <c r="Y41" s="76">
        <v>360893</v>
      </c>
      <c r="Z41" s="77">
        <v>74000</v>
      </c>
      <c r="AA41" s="75">
        <v>0</v>
      </c>
      <c r="AB41" s="76">
        <v>362143</v>
      </c>
      <c r="AC41" s="77">
        <v>68192</v>
      </c>
      <c r="AD41" s="75">
        <v>0</v>
      </c>
      <c r="AE41" s="76">
        <v>313277</v>
      </c>
      <c r="AF41" s="77">
        <v>149469</v>
      </c>
      <c r="AG41" s="75">
        <v>0</v>
      </c>
      <c r="AH41" s="76">
        <v>550122</v>
      </c>
      <c r="AI41" s="77">
        <v>201712</v>
      </c>
      <c r="AJ41" s="78">
        <v>0</v>
      </c>
      <c r="AK41" s="77">
        <v>619114</v>
      </c>
      <c r="AL41" s="77">
        <v>230023</v>
      </c>
      <c r="AM41" s="77">
        <v>0</v>
      </c>
    </row>
    <row r="42" spans="1:39" x14ac:dyDescent="0.25">
      <c r="A42" s="72">
        <v>12</v>
      </c>
      <c r="B42" s="73" t="s">
        <v>62</v>
      </c>
      <c r="C42" s="74">
        <v>31726.764920174352</v>
      </c>
      <c r="D42" s="75">
        <v>9816.8292152927788</v>
      </c>
      <c r="E42" s="76">
        <v>29137.320568046733</v>
      </c>
      <c r="F42" s="75">
        <v>9573.9649508519433</v>
      </c>
      <c r="G42" s="76">
        <v>23320</v>
      </c>
      <c r="H42" s="75">
        <v>8950</v>
      </c>
      <c r="I42" s="76">
        <v>24720</v>
      </c>
      <c r="J42" s="75">
        <v>9060</v>
      </c>
      <c r="K42" s="76">
        <v>22600</v>
      </c>
      <c r="L42" s="75">
        <v>8860</v>
      </c>
      <c r="M42" s="76">
        <v>27640</v>
      </c>
      <c r="N42" s="75">
        <v>11250</v>
      </c>
      <c r="O42" s="76">
        <v>28960</v>
      </c>
      <c r="P42" s="75">
        <v>11916</v>
      </c>
      <c r="Q42" s="76">
        <v>46500</v>
      </c>
      <c r="R42" s="75">
        <v>17874</v>
      </c>
      <c r="S42" s="76">
        <v>58510</v>
      </c>
      <c r="T42" s="75">
        <v>20776</v>
      </c>
      <c r="U42" s="76">
        <v>96030</v>
      </c>
      <c r="V42" s="75">
        <v>31953</v>
      </c>
      <c r="W42" s="76">
        <v>161676</v>
      </c>
      <c r="X42" s="75">
        <v>44359</v>
      </c>
      <c r="Y42" s="76">
        <v>163593</v>
      </c>
      <c r="Z42" s="77">
        <v>45090</v>
      </c>
      <c r="AA42" s="75">
        <v>0</v>
      </c>
      <c r="AB42" s="76">
        <v>166914</v>
      </c>
      <c r="AC42" s="77">
        <v>31958</v>
      </c>
      <c r="AD42" s="75">
        <v>0</v>
      </c>
      <c r="AE42" s="76">
        <v>117117</v>
      </c>
      <c r="AF42" s="77">
        <v>17529</v>
      </c>
      <c r="AG42" s="75">
        <v>0</v>
      </c>
      <c r="AH42" s="76">
        <v>132151</v>
      </c>
      <c r="AI42" s="77">
        <v>0</v>
      </c>
      <c r="AJ42" s="78">
        <v>0</v>
      </c>
      <c r="AK42" s="77">
        <v>183301</v>
      </c>
      <c r="AL42" s="77">
        <v>40567</v>
      </c>
      <c r="AM42" s="77">
        <v>0</v>
      </c>
    </row>
    <row r="43" spans="1:39" x14ac:dyDescent="0.25">
      <c r="A43" s="72">
        <v>13</v>
      </c>
      <c r="B43" s="73" t="s">
        <v>63</v>
      </c>
      <c r="C43" s="74">
        <v>662562.34581314796</v>
      </c>
      <c r="D43" s="75">
        <v>0</v>
      </c>
      <c r="E43" s="76">
        <v>602105.24970281089</v>
      </c>
      <c r="F43" s="75">
        <v>0</v>
      </c>
      <c r="G43" s="76">
        <v>627920</v>
      </c>
      <c r="H43" s="75">
        <v>0</v>
      </c>
      <c r="I43" s="76">
        <v>632920</v>
      </c>
      <c r="J43" s="75">
        <v>0</v>
      </c>
      <c r="K43" s="76">
        <v>611010</v>
      </c>
      <c r="L43" s="75">
        <v>0</v>
      </c>
      <c r="M43" s="76">
        <v>700530</v>
      </c>
      <c r="N43" s="75">
        <v>0</v>
      </c>
      <c r="O43" s="76">
        <v>787280</v>
      </c>
      <c r="P43" s="75">
        <v>0</v>
      </c>
      <c r="Q43" s="76">
        <v>1219710</v>
      </c>
      <c r="R43" s="75">
        <v>0</v>
      </c>
      <c r="S43" s="76">
        <v>1485450</v>
      </c>
      <c r="T43" s="75">
        <v>0</v>
      </c>
      <c r="U43" s="76">
        <v>2228820</v>
      </c>
      <c r="V43" s="75">
        <v>0</v>
      </c>
      <c r="W43" s="76">
        <v>2548890</v>
      </c>
      <c r="X43" s="75"/>
      <c r="Y43" s="76">
        <v>3300165</v>
      </c>
      <c r="Z43" s="77">
        <v>0</v>
      </c>
      <c r="AA43" s="75">
        <v>0</v>
      </c>
      <c r="AB43" s="76">
        <v>3479134</v>
      </c>
      <c r="AC43" s="77">
        <v>0</v>
      </c>
      <c r="AD43" s="75">
        <v>0</v>
      </c>
      <c r="AE43" s="76">
        <v>3935227</v>
      </c>
      <c r="AF43" s="77">
        <v>0</v>
      </c>
      <c r="AG43" s="75">
        <v>0</v>
      </c>
      <c r="AH43" s="76">
        <v>4296192</v>
      </c>
      <c r="AI43" s="77">
        <v>0</v>
      </c>
      <c r="AJ43" s="78">
        <v>0</v>
      </c>
      <c r="AK43" s="77">
        <v>4752414</v>
      </c>
      <c r="AL43" s="77">
        <v>0</v>
      </c>
      <c r="AM43" s="77">
        <v>0</v>
      </c>
    </row>
    <row r="44" spans="1:39" x14ac:dyDescent="0.25">
      <c r="A44" s="72">
        <v>14</v>
      </c>
      <c r="B44" s="73" t="s">
        <v>64</v>
      </c>
      <c r="C44" s="74">
        <v>388126.74958137871</v>
      </c>
      <c r="D44" s="75">
        <v>66570.373116204166</v>
      </c>
      <c r="E44" s="76">
        <v>414409.52027916611</v>
      </c>
      <c r="F44" s="75">
        <v>74348.42074316465</v>
      </c>
      <c r="G44" s="76">
        <v>471920</v>
      </c>
      <c r="H44" s="75">
        <v>77300</v>
      </c>
      <c r="I44" s="76">
        <v>533440</v>
      </c>
      <c r="J44" s="75">
        <v>75480</v>
      </c>
      <c r="K44" s="76">
        <v>547400</v>
      </c>
      <c r="L44" s="75">
        <v>69830</v>
      </c>
      <c r="M44" s="76">
        <v>657060</v>
      </c>
      <c r="N44" s="75">
        <v>80370</v>
      </c>
      <c r="O44" s="76">
        <v>710370</v>
      </c>
      <c r="P44" s="75">
        <v>81725</v>
      </c>
      <c r="Q44" s="76">
        <v>1043970</v>
      </c>
      <c r="R44" s="75">
        <v>122588</v>
      </c>
      <c r="S44" s="76">
        <v>1215130</v>
      </c>
      <c r="T44" s="75">
        <v>140060</v>
      </c>
      <c r="U44" s="76">
        <v>1947090</v>
      </c>
      <c r="V44" s="75">
        <v>218540</v>
      </c>
      <c r="W44" s="76">
        <v>2933107</v>
      </c>
      <c r="X44" s="75">
        <v>334355</v>
      </c>
      <c r="Y44" s="76">
        <v>3058093</v>
      </c>
      <c r="Z44" s="77">
        <v>393754</v>
      </c>
      <c r="AA44" s="75">
        <v>0</v>
      </c>
      <c r="AB44" s="76">
        <v>3382385</v>
      </c>
      <c r="AC44" s="77">
        <v>477229</v>
      </c>
      <c r="AD44" s="75">
        <v>0</v>
      </c>
      <c r="AE44" s="76">
        <v>3117912</v>
      </c>
      <c r="AF44" s="77">
        <v>465507</v>
      </c>
      <c r="AG44" s="75">
        <v>0</v>
      </c>
      <c r="AH44" s="76">
        <v>3848720</v>
      </c>
      <c r="AI44" s="77">
        <v>535120</v>
      </c>
      <c r="AJ44" s="78">
        <v>0</v>
      </c>
      <c r="AK44" s="77">
        <v>4127126</v>
      </c>
      <c r="AL44" s="77">
        <v>544862</v>
      </c>
      <c r="AM44" s="77">
        <v>0</v>
      </c>
    </row>
    <row r="45" spans="1:39" x14ac:dyDescent="0.25">
      <c r="A45" s="72">
        <v>15</v>
      </c>
      <c r="B45" s="73" t="s">
        <v>65</v>
      </c>
      <c r="C45" s="74">
        <v>1759231.0150448021</v>
      </c>
      <c r="D45" s="75">
        <v>0</v>
      </c>
      <c r="E45" s="76">
        <v>1637563.4323111731</v>
      </c>
      <c r="F45" s="75">
        <v>0</v>
      </c>
      <c r="G45" s="76">
        <v>1545880</v>
      </c>
      <c r="H45" s="75">
        <v>0</v>
      </c>
      <c r="I45" s="76">
        <v>1508140</v>
      </c>
      <c r="J45" s="75">
        <v>0</v>
      </c>
      <c r="K45" s="76">
        <v>1553060</v>
      </c>
      <c r="L45" s="75">
        <v>0</v>
      </c>
      <c r="M45" s="76">
        <v>1930140</v>
      </c>
      <c r="N45" s="75">
        <v>0</v>
      </c>
      <c r="O45" s="76">
        <v>2129570</v>
      </c>
      <c r="P45" s="75">
        <v>0</v>
      </c>
      <c r="Q45" s="76">
        <v>3044790</v>
      </c>
      <c r="R45" s="75">
        <v>0</v>
      </c>
      <c r="S45" s="76">
        <v>3767530</v>
      </c>
      <c r="T45" s="75">
        <v>0</v>
      </c>
      <c r="U45" s="76">
        <v>5965920</v>
      </c>
      <c r="V45" s="75">
        <v>0</v>
      </c>
      <c r="W45" s="76">
        <v>8956137</v>
      </c>
      <c r="X45" s="75"/>
      <c r="Y45" s="76">
        <v>9239351</v>
      </c>
      <c r="Z45" s="77">
        <v>0</v>
      </c>
      <c r="AA45" s="75">
        <v>0</v>
      </c>
      <c r="AB45" s="76">
        <v>10519000</v>
      </c>
      <c r="AC45" s="77">
        <v>0</v>
      </c>
      <c r="AD45" s="75">
        <v>0</v>
      </c>
      <c r="AE45" s="76">
        <v>11463178</v>
      </c>
      <c r="AF45" s="77">
        <v>0</v>
      </c>
      <c r="AG45" s="75">
        <v>0</v>
      </c>
      <c r="AH45" s="76">
        <v>12292223</v>
      </c>
      <c r="AI45" s="77">
        <v>0</v>
      </c>
      <c r="AJ45" s="78">
        <v>0</v>
      </c>
      <c r="AK45" s="77">
        <v>12682887</v>
      </c>
      <c r="AL45" s="77">
        <v>0</v>
      </c>
      <c r="AM45" s="77">
        <v>0</v>
      </c>
    </row>
    <row r="46" spans="1:39" x14ac:dyDescent="0.25">
      <c r="A46" s="72">
        <v>16</v>
      </c>
      <c r="B46" s="73" t="s">
        <v>66</v>
      </c>
      <c r="C46" s="74">
        <v>3716142.2928943029</v>
      </c>
      <c r="D46" s="75">
        <v>0</v>
      </c>
      <c r="E46" s="76">
        <v>3414102.7443661885</v>
      </c>
      <c r="F46" s="75">
        <v>150978.48733910243</v>
      </c>
      <c r="G46" s="76">
        <v>3401989</v>
      </c>
      <c r="H46" s="75">
        <v>155000</v>
      </c>
      <c r="I46" s="76">
        <v>3357133</v>
      </c>
      <c r="J46" s="75">
        <v>154940</v>
      </c>
      <c r="K46" s="76">
        <v>3295913</v>
      </c>
      <c r="L46" s="75">
        <v>158060</v>
      </c>
      <c r="M46" s="76">
        <v>3699494</v>
      </c>
      <c r="N46" s="75">
        <v>185880</v>
      </c>
      <c r="O46" s="76">
        <v>4036737</v>
      </c>
      <c r="P46" s="75">
        <v>222135</v>
      </c>
      <c r="Q46" s="76">
        <v>6067021</v>
      </c>
      <c r="R46" s="75">
        <v>333203</v>
      </c>
      <c r="S46" s="76">
        <v>7430771</v>
      </c>
      <c r="T46" s="75">
        <v>429864</v>
      </c>
      <c r="U46" s="76">
        <v>12142940</v>
      </c>
      <c r="V46" s="75">
        <v>700932</v>
      </c>
      <c r="W46" s="76">
        <v>17659240</v>
      </c>
      <c r="X46" s="75">
        <v>1022020</v>
      </c>
      <c r="Y46" s="76">
        <v>18895171</v>
      </c>
      <c r="Z46" s="77">
        <v>1059458</v>
      </c>
      <c r="AA46" s="75">
        <v>104585</v>
      </c>
      <c r="AB46" s="76">
        <v>20541757</v>
      </c>
      <c r="AC46" s="77">
        <v>1139600</v>
      </c>
      <c r="AD46" s="75">
        <v>0</v>
      </c>
      <c r="AE46" s="76">
        <v>21310110</v>
      </c>
      <c r="AF46" s="77">
        <v>1430904</v>
      </c>
      <c r="AG46" s="75">
        <v>0</v>
      </c>
      <c r="AH46" s="76">
        <v>23551252</v>
      </c>
      <c r="AI46" s="77">
        <v>1566298</v>
      </c>
      <c r="AJ46" s="78">
        <v>0</v>
      </c>
      <c r="AK46" s="77">
        <v>25657580</v>
      </c>
      <c r="AL46" s="77">
        <v>1826634</v>
      </c>
      <c r="AM46" s="77">
        <v>0</v>
      </c>
    </row>
    <row r="47" spans="1:39" x14ac:dyDescent="0.25">
      <c r="A47" s="72">
        <v>17</v>
      </c>
      <c r="B47" s="73" t="s">
        <v>67</v>
      </c>
      <c r="C47" s="74">
        <v>189072.13068653893</v>
      </c>
      <c r="D47" s="75">
        <v>0</v>
      </c>
      <c r="E47" s="76">
        <v>145641.86468625773</v>
      </c>
      <c r="F47" s="75">
        <v>0</v>
      </c>
      <c r="G47" s="76">
        <v>125670</v>
      </c>
      <c r="H47" s="75">
        <v>0</v>
      </c>
      <c r="I47" s="76">
        <v>150370</v>
      </c>
      <c r="J47" s="75">
        <v>0</v>
      </c>
      <c r="K47" s="76">
        <v>210930</v>
      </c>
      <c r="L47" s="75">
        <v>0</v>
      </c>
      <c r="M47" s="76">
        <v>299290</v>
      </c>
      <c r="N47" s="75">
        <v>0</v>
      </c>
      <c r="O47" s="76">
        <v>393250</v>
      </c>
      <c r="P47" s="75">
        <v>0</v>
      </c>
      <c r="Q47" s="76">
        <v>604040</v>
      </c>
      <c r="R47" s="75">
        <v>0</v>
      </c>
      <c r="S47" s="76">
        <v>573360</v>
      </c>
      <c r="T47" s="75">
        <v>0</v>
      </c>
      <c r="U47" s="76">
        <v>751570</v>
      </c>
      <c r="V47" s="75">
        <v>0</v>
      </c>
      <c r="W47" s="76">
        <v>850676</v>
      </c>
      <c r="X47" s="75"/>
      <c r="Y47" s="76">
        <v>875287</v>
      </c>
      <c r="Z47" s="77">
        <v>0</v>
      </c>
      <c r="AA47" s="75">
        <v>0</v>
      </c>
      <c r="AB47" s="76">
        <v>908971</v>
      </c>
      <c r="AC47" s="77">
        <v>0</v>
      </c>
      <c r="AD47" s="75">
        <v>0</v>
      </c>
      <c r="AE47" s="76">
        <v>1022591</v>
      </c>
      <c r="AF47" s="77">
        <v>0</v>
      </c>
      <c r="AG47" s="75">
        <v>0</v>
      </c>
      <c r="AH47" s="76">
        <v>1032195</v>
      </c>
      <c r="AI47" s="77">
        <v>0</v>
      </c>
      <c r="AJ47" s="78">
        <v>0</v>
      </c>
      <c r="AK47" s="77">
        <v>994835</v>
      </c>
      <c r="AL47" s="77">
        <v>0</v>
      </c>
      <c r="AM47" s="77">
        <v>0</v>
      </c>
    </row>
    <row r="48" spans="1:39" x14ac:dyDescent="0.25">
      <c r="A48" s="72">
        <v>18</v>
      </c>
      <c r="B48" s="73" t="s">
        <v>68</v>
      </c>
      <c r="C48" s="74">
        <v>19216.443188935616</v>
      </c>
      <c r="D48" s="75">
        <v>13498.140171027571</v>
      </c>
      <c r="E48" s="76">
        <v>19531.399792926259</v>
      </c>
      <c r="F48" s="75">
        <v>14153.234568532462</v>
      </c>
      <c r="G48" s="76">
        <v>20640</v>
      </c>
      <c r="H48" s="75">
        <v>14800</v>
      </c>
      <c r="I48" s="76">
        <v>20700</v>
      </c>
      <c r="J48" s="75">
        <v>14900</v>
      </c>
      <c r="K48" s="76">
        <v>28380</v>
      </c>
      <c r="L48" s="75">
        <v>15846</v>
      </c>
      <c r="M48" s="76">
        <v>35480</v>
      </c>
      <c r="N48" s="75">
        <v>19440</v>
      </c>
      <c r="O48" s="76">
        <v>41060</v>
      </c>
      <c r="P48" s="75">
        <v>22987</v>
      </c>
      <c r="Q48" s="76">
        <v>54580</v>
      </c>
      <c r="R48" s="75">
        <v>34480</v>
      </c>
      <c r="S48" s="76">
        <v>68100</v>
      </c>
      <c r="T48" s="75">
        <v>42621</v>
      </c>
      <c r="U48" s="76">
        <v>103830</v>
      </c>
      <c r="V48" s="75">
        <v>67336</v>
      </c>
      <c r="W48" s="76">
        <v>157896</v>
      </c>
      <c r="X48" s="75">
        <v>94972</v>
      </c>
      <c r="Y48" s="76">
        <v>294985</v>
      </c>
      <c r="Z48" s="77">
        <v>98269</v>
      </c>
      <c r="AA48" s="75">
        <v>141230</v>
      </c>
      <c r="AB48" s="76">
        <v>255417</v>
      </c>
      <c r="AC48" s="77">
        <v>104474</v>
      </c>
      <c r="AD48" s="75">
        <v>86763</v>
      </c>
      <c r="AE48" s="76">
        <v>77564</v>
      </c>
      <c r="AF48" s="77">
        <v>93107</v>
      </c>
      <c r="AG48" s="75">
        <v>0</v>
      </c>
      <c r="AH48" s="76">
        <v>134136</v>
      </c>
      <c r="AI48" s="77">
        <v>53261</v>
      </c>
      <c r="AJ48" s="78">
        <v>0</v>
      </c>
      <c r="AK48" s="77">
        <v>127177</v>
      </c>
      <c r="AL48" s="77">
        <v>38730</v>
      </c>
      <c r="AM48" s="77">
        <v>0</v>
      </c>
    </row>
    <row r="49" spans="1:39" x14ac:dyDescent="0.25">
      <c r="A49" s="72">
        <v>19</v>
      </c>
      <c r="B49" s="73" t="s">
        <v>69</v>
      </c>
      <c r="C49" s="74">
        <v>191017.08997481881</v>
      </c>
      <c r="D49" s="75">
        <v>0</v>
      </c>
      <c r="E49" s="76">
        <v>184934.74620684367</v>
      </c>
      <c r="F49" s="75">
        <v>0</v>
      </c>
      <c r="G49" s="76">
        <v>203700</v>
      </c>
      <c r="H49" s="75">
        <v>0</v>
      </c>
      <c r="I49" s="76">
        <v>196140</v>
      </c>
      <c r="J49" s="75">
        <v>0</v>
      </c>
      <c r="K49" s="76">
        <v>182090</v>
      </c>
      <c r="L49" s="75">
        <v>0</v>
      </c>
      <c r="M49" s="76">
        <v>192010</v>
      </c>
      <c r="N49" s="75">
        <v>0</v>
      </c>
      <c r="O49" s="76">
        <v>183680</v>
      </c>
      <c r="P49" s="75">
        <v>0</v>
      </c>
      <c r="Q49" s="76">
        <v>263510</v>
      </c>
      <c r="R49" s="75">
        <v>0</v>
      </c>
      <c r="S49" s="76">
        <v>421070</v>
      </c>
      <c r="T49" s="75">
        <v>0</v>
      </c>
      <c r="U49" s="76">
        <v>878020</v>
      </c>
      <c r="V49" s="75">
        <v>0</v>
      </c>
      <c r="W49" s="76">
        <v>1264863</v>
      </c>
      <c r="X49" s="75"/>
      <c r="Y49" s="76">
        <v>1807181</v>
      </c>
      <c r="Z49" s="77">
        <v>0</v>
      </c>
      <c r="AA49" s="75">
        <v>0</v>
      </c>
      <c r="AB49" s="76">
        <v>1747035</v>
      </c>
      <c r="AC49" s="77">
        <v>0</v>
      </c>
      <c r="AD49" s="75">
        <v>0</v>
      </c>
      <c r="AE49" s="76">
        <v>1519821</v>
      </c>
      <c r="AF49" s="77">
        <v>0</v>
      </c>
      <c r="AG49" s="75">
        <v>0</v>
      </c>
      <c r="AH49" s="76">
        <v>1398874</v>
      </c>
      <c r="AI49" s="77">
        <v>0</v>
      </c>
      <c r="AJ49" s="78">
        <v>0</v>
      </c>
      <c r="AK49" s="77">
        <v>1280036</v>
      </c>
      <c r="AL49" s="77">
        <v>0</v>
      </c>
      <c r="AM49" s="77">
        <v>0</v>
      </c>
    </row>
    <row r="50" spans="1:39" x14ac:dyDescent="0.25">
      <c r="A50" s="72">
        <v>20</v>
      </c>
      <c r="B50" s="73" t="s">
        <v>70</v>
      </c>
      <c r="C50" s="74">
        <v>0</v>
      </c>
      <c r="D50" s="75">
        <v>0</v>
      </c>
      <c r="E50" s="76">
        <v>0</v>
      </c>
      <c r="F50" s="75">
        <v>0</v>
      </c>
      <c r="G50" s="76">
        <v>29070</v>
      </c>
      <c r="H50" s="75">
        <v>0</v>
      </c>
      <c r="I50" s="76">
        <v>29410</v>
      </c>
      <c r="J50" s="75">
        <v>0</v>
      </c>
      <c r="K50" s="76">
        <v>21650</v>
      </c>
      <c r="L50" s="75">
        <v>0</v>
      </c>
      <c r="M50" s="76">
        <v>25800</v>
      </c>
      <c r="N50" s="75">
        <v>0</v>
      </c>
      <c r="O50" s="76">
        <v>25900</v>
      </c>
      <c r="P50" s="75">
        <v>0</v>
      </c>
      <c r="Q50" s="76">
        <v>46040</v>
      </c>
      <c r="R50" s="75">
        <v>0</v>
      </c>
      <c r="S50" s="76">
        <v>44990</v>
      </c>
      <c r="T50" s="75">
        <v>0</v>
      </c>
      <c r="U50" s="76">
        <v>63410</v>
      </c>
      <c r="V50" s="75">
        <v>0</v>
      </c>
      <c r="W50" s="76">
        <v>84978</v>
      </c>
      <c r="X50" s="75"/>
      <c r="Y50" s="76">
        <v>93319</v>
      </c>
      <c r="Z50" s="77">
        <v>0</v>
      </c>
      <c r="AA50" s="75">
        <v>0</v>
      </c>
      <c r="AB50" s="76">
        <v>106702</v>
      </c>
      <c r="AC50" s="77">
        <v>0</v>
      </c>
      <c r="AD50" s="75">
        <v>0</v>
      </c>
      <c r="AE50" s="76">
        <v>155049</v>
      </c>
      <c r="AF50" s="77">
        <v>0</v>
      </c>
      <c r="AG50" s="75">
        <v>0</v>
      </c>
      <c r="AH50" s="76">
        <v>173383</v>
      </c>
      <c r="AI50" s="77">
        <v>0</v>
      </c>
      <c r="AJ50" s="78">
        <v>0</v>
      </c>
      <c r="AK50" s="77">
        <v>224704</v>
      </c>
      <c r="AL50" s="77">
        <v>0</v>
      </c>
      <c r="AM50" s="77">
        <v>0</v>
      </c>
    </row>
    <row r="51" spans="1:39" x14ac:dyDescent="0.25">
      <c r="A51" s="72">
        <v>21</v>
      </c>
      <c r="B51" s="73" t="s">
        <v>71</v>
      </c>
      <c r="C51" s="74">
        <v>0</v>
      </c>
      <c r="D51" s="75">
        <v>0</v>
      </c>
      <c r="E51" s="76">
        <v>0</v>
      </c>
      <c r="F51" s="75">
        <v>0</v>
      </c>
      <c r="G51" s="76">
        <v>60440</v>
      </c>
      <c r="H51" s="75">
        <v>0</v>
      </c>
      <c r="I51" s="76">
        <v>42370</v>
      </c>
      <c r="J51" s="75">
        <v>0</v>
      </c>
      <c r="K51" s="76">
        <v>36410</v>
      </c>
      <c r="L51" s="75">
        <v>0</v>
      </c>
      <c r="M51" s="76">
        <v>31560</v>
      </c>
      <c r="N51" s="75">
        <v>0</v>
      </c>
      <c r="O51" s="76">
        <v>27950</v>
      </c>
      <c r="P51" s="75">
        <v>0</v>
      </c>
      <c r="Q51" s="76">
        <v>42180</v>
      </c>
      <c r="R51" s="75">
        <v>0</v>
      </c>
      <c r="S51" s="76">
        <v>44850</v>
      </c>
      <c r="T51" s="75">
        <v>0</v>
      </c>
      <c r="U51" s="76">
        <v>74180</v>
      </c>
      <c r="V51" s="75">
        <v>0</v>
      </c>
      <c r="W51" s="76">
        <v>120977</v>
      </c>
      <c r="X51" s="75"/>
      <c r="Y51" s="76">
        <v>150903</v>
      </c>
      <c r="Z51" s="77">
        <v>0</v>
      </c>
      <c r="AA51" s="75">
        <v>0</v>
      </c>
      <c r="AB51" s="76">
        <v>155748</v>
      </c>
      <c r="AC51" s="77">
        <v>0</v>
      </c>
      <c r="AD51" s="75">
        <v>0</v>
      </c>
      <c r="AE51" s="76">
        <v>129541</v>
      </c>
      <c r="AF51" s="77">
        <v>0</v>
      </c>
      <c r="AG51" s="75">
        <v>0</v>
      </c>
      <c r="AH51" s="76">
        <v>111287</v>
      </c>
      <c r="AI51" s="77">
        <v>0</v>
      </c>
      <c r="AJ51" s="78">
        <v>0</v>
      </c>
      <c r="AK51" s="77">
        <v>134110</v>
      </c>
      <c r="AL51" s="77">
        <v>0</v>
      </c>
      <c r="AM51" s="77">
        <v>0</v>
      </c>
    </row>
    <row r="52" spans="1:39" x14ac:dyDescent="0.25">
      <c r="A52" s="72">
        <v>22</v>
      </c>
      <c r="B52" s="73" t="s">
        <v>72</v>
      </c>
      <c r="C52" s="74">
        <v>0</v>
      </c>
      <c r="D52" s="75">
        <v>0</v>
      </c>
      <c r="E52" s="76">
        <v>0</v>
      </c>
      <c r="F52" s="75">
        <v>0</v>
      </c>
      <c r="G52" s="76">
        <v>65200</v>
      </c>
      <c r="H52" s="75">
        <v>0</v>
      </c>
      <c r="I52" s="76">
        <v>76770</v>
      </c>
      <c r="J52" s="75">
        <v>0</v>
      </c>
      <c r="K52" s="76">
        <v>98320</v>
      </c>
      <c r="L52" s="75">
        <v>0</v>
      </c>
      <c r="M52" s="76">
        <v>133080</v>
      </c>
      <c r="N52" s="75">
        <v>0</v>
      </c>
      <c r="O52" s="76">
        <v>140270</v>
      </c>
      <c r="P52" s="75">
        <v>0</v>
      </c>
      <c r="Q52" s="76">
        <v>161470</v>
      </c>
      <c r="R52" s="75">
        <v>0</v>
      </c>
      <c r="S52" s="76">
        <v>124280</v>
      </c>
      <c r="T52" s="75">
        <v>0</v>
      </c>
      <c r="U52" s="76"/>
      <c r="V52" s="75">
        <v>0</v>
      </c>
      <c r="W52" s="76"/>
      <c r="X52" s="75"/>
      <c r="Y52" s="76"/>
      <c r="Z52" s="77"/>
      <c r="AA52" s="75"/>
      <c r="AB52" s="76"/>
      <c r="AC52" s="77"/>
      <c r="AD52" s="75"/>
      <c r="AE52" s="76"/>
      <c r="AF52" s="77"/>
      <c r="AG52" s="75"/>
      <c r="AH52" s="76"/>
      <c r="AI52" s="77"/>
      <c r="AJ52" s="78"/>
      <c r="AK52" s="77"/>
      <c r="AL52" s="77"/>
      <c r="AM52" s="77"/>
    </row>
    <row r="53" spans="1:39" x14ac:dyDescent="0.25">
      <c r="A53" s="72">
        <v>23</v>
      </c>
      <c r="B53" s="73" t="s">
        <v>73</v>
      </c>
      <c r="C53" s="74">
        <v>0</v>
      </c>
      <c r="D53" s="75">
        <v>0</v>
      </c>
      <c r="E53" s="76">
        <v>0</v>
      </c>
      <c r="F53" s="75">
        <v>0</v>
      </c>
      <c r="G53" s="76">
        <v>0</v>
      </c>
      <c r="H53" s="75">
        <v>0</v>
      </c>
      <c r="I53" s="76">
        <v>0</v>
      </c>
      <c r="J53" s="75">
        <v>0</v>
      </c>
      <c r="K53" s="76">
        <v>0</v>
      </c>
      <c r="L53" s="75">
        <v>0</v>
      </c>
      <c r="M53" s="76">
        <v>0</v>
      </c>
      <c r="N53" s="75">
        <v>0</v>
      </c>
      <c r="O53" s="76">
        <v>0</v>
      </c>
      <c r="P53" s="75">
        <v>0</v>
      </c>
      <c r="Q53" s="76">
        <v>129500</v>
      </c>
      <c r="R53" s="75">
        <v>0</v>
      </c>
      <c r="S53" s="76">
        <v>164380</v>
      </c>
      <c r="T53" s="75">
        <v>0</v>
      </c>
      <c r="U53" s="76">
        <v>227590</v>
      </c>
      <c r="V53" s="75">
        <v>0</v>
      </c>
      <c r="W53" s="76">
        <v>283207</v>
      </c>
      <c r="X53" s="75"/>
      <c r="Y53" s="76">
        <v>262308</v>
      </c>
      <c r="Z53" s="77">
        <v>0</v>
      </c>
      <c r="AA53" s="75">
        <v>0</v>
      </c>
      <c r="AB53" s="76">
        <v>300062</v>
      </c>
      <c r="AC53" s="77">
        <v>0</v>
      </c>
      <c r="AD53" s="75">
        <v>0</v>
      </c>
      <c r="AE53" s="76">
        <v>380456</v>
      </c>
      <c r="AF53" s="77">
        <v>0</v>
      </c>
      <c r="AG53" s="75">
        <v>0</v>
      </c>
      <c r="AH53" s="76">
        <v>448314</v>
      </c>
      <c r="AI53" s="77">
        <v>0</v>
      </c>
      <c r="AJ53" s="78">
        <v>0</v>
      </c>
      <c r="AK53" s="77">
        <v>465767</v>
      </c>
      <c r="AL53" s="77">
        <v>0</v>
      </c>
      <c r="AM53" s="77">
        <v>0</v>
      </c>
    </row>
    <row r="54" spans="1:39" x14ac:dyDescent="0.25">
      <c r="A54" s="72">
        <v>24</v>
      </c>
      <c r="B54" s="79" t="s">
        <v>74</v>
      </c>
      <c r="C54" s="74">
        <v>0</v>
      </c>
      <c r="D54" s="75">
        <v>0</v>
      </c>
      <c r="E54" s="76">
        <v>0</v>
      </c>
      <c r="F54" s="75">
        <v>0</v>
      </c>
      <c r="G54" s="76">
        <v>0</v>
      </c>
      <c r="H54" s="75">
        <v>0</v>
      </c>
      <c r="I54" s="76">
        <v>0</v>
      </c>
      <c r="J54" s="75">
        <v>0</v>
      </c>
      <c r="K54" s="76">
        <v>0</v>
      </c>
      <c r="L54" s="75">
        <v>0</v>
      </c>
      <c r="M54" s="76">
        <v>0</v>
      </c>
      <c r="N54" s="75">
        <v>0</v>
      </c>
      <c r="O54" s="76">
        <v>0</v>
      </c>
      <c r="P54" s="75">
        <v>0</v>
      </c>
      <c r="Q54" s="76">
        <v>0</v>
      </c>
      <c r="R54" s="75">
        <v>0</v>
      </c>
      <c r="S54" s="76">
        <v>147890</v>
      </c>
      <c r="T54" s="75">
        <v>0</v>
      </c>
      <c r="U54" s="76">
        <v>211620</v>
      </c>
      <c r="V54" s="75">
        <v>0</v>
      </c>
      <c r="W54" s="76">
        <v>315925</v>
      </c>
      <c r="X54" s="75"/>
      <c r="Y54" s="76">
        <v>254626</v>
      </c>
      <c r="Z54" s="77">
        <v>0</v>
      </c>
      <c r="AA54" s="75">
        <v>0</v>
      </c>
      <c r="AB54" s="76">
        <v>222011</v>
      </c>
      <c r="AC54" s="77">
        <v>0</v>
      </c>
      <c r="AD54" s="75">
        <v>0</v>
      </c>
      <c r="AE54" s="76">
        <v>174621</v>
      </c>
      <c r="AF54" s="77">
        <v>0</v>
      </c>
      <c r="AG54" s="75">
        <v>0</v>
      </c>
      <c r="AH54" s="76">
        <v>173338</v>
      </c>
      <c r="AI54" s="77">
        <v>0</v>
      </c>
      <c r="AJ54" s="78">
        <v>0</v>
      </c>
      <c r="AK54" s="77">
        <v>168071</v>
      </c>
      <c r="AL54" s="77">
        <v>0</v>
      </c>
      <c r="AM54" s="77">
        <v>0</v>
      </c>
    </row>
    <row r="55" spans="1:39" x14ac:dyDescent="0.25">
      <c r="A55" s="72">
        <v>25</v>
      </c>
      <c r="B55" s="79" t="s">
        <v>75</v>
      </c>
      <c r="C55" s="74">
        <v>0</v>
      </c>
      <c r="D55" s="75">
        <v>0</v>
      </c>
      <c r="E55" s="76">
        <v>0</v>
      </c>
      <c r="F55" s="75">
        <v>0</v>
      </c>
      <c r="G55" s="76">
        <v>0</v>
      </c>
      <c r="H55" s="75">
        <v>0</v>
      </c>
      <c r="I55" s="76">
        <v>0</v>
      </c>
      <c r="J55" s="75">
        <v>0</v>
      </c>
      <c r="K55" s="76">
        <v>0</v>
      </c>
      <c r="L55" s="75">
        <v>0</v>
      </c>
      <c r="M55" s="76">
        <v>0</v>
      </c>
      <c r="N55" s="75">
        <v>0</v>
      </c>
      <c r="O55" s="76">
        <v>0</v>
      </c>
      <c r="P55" s="75">
        <v>0</v>
      </c>
      <c r="Q55" s="76">
        <v>0</v>
      </c>
      <c r="R55" s="75">
        <v>0</v>
      </c>
      <c r="S55" s="76">
        <v>0</v>
      </c>
      <c r="T55" s="75">
        <v>0</v>
      </c>
      <c r="U55" s="76">
        <v>155250</v>
      </c>
      <c r="V55" s="75">
        <v>0</v>
      </c>
      <c r="W55" s="76">
        <v>368624</v>
      </c>
      <c r="X55" s="75"/>
      <c r="Y55" s="76">
        <v>675325</v>
      </c>
      <c r="Z55" s="77">
        <v>0</v>
      </c>
      <c r="AA55" s="75">
        <v>0</v>
      </c>
      <c r="AB55" s="76">
        <v>943720</v>
      </c>
      <c r="AC55" s="77">
        <v>0</v>
      </c>
      <c r="AD55" s="75">
        <v>0</v>
      </c>
      <c r="AE55" s="76">
        <v>1056439</v>
      </c>
      <c r="AF55" s="77">
        <v>0</v>
      </c>
      <c r="AG55" s="75">
        <v>0</v>
      </c>
      <c r="AH55" s="76">
        <v>1091821</v>
      </c>
      <c r="AI55" s="77">
        <v>0</v>
      </c>
      <c r="AJ55" s="78">
        <v>0</v>
      </c>
      <c r="AK55" s="77">
        <v>1209786</v>
      </c>
      <c r="AL55" s="77">
        <v>0</v>
      </c>
      <c r="AM55" s="77">
        <v>0</v>
      </c>
    </row>
    <row r="56" spans="1:39" x14ac:dyDescent="0.25">
      <c r="A56" s="72">
        <v>26</v>
      </c>
      <c r="B56" s="73" t="s">
        <v>76</v>
      </c>
      <c r="C56" s="74">
        <v>0</v>
      </c>
      <c r="D56" s="75">
        <v>0</v>
      </c>
      <c r="E56" s="76">
        <v>0</v>
      </c>
      <c r="F56" s="75">
        <v>0</v>
      </c>
      <c r="G56" s="76">
        <v>0</v>
      </c>
      <c r="H56" s="75">
        <v>0</v>
      </c>
      <c r="I56" s="76">
        <v>0</v>
      </c>
      <c r="J56" s="75">
        <v>0</v>
      </c>
      <c r="K56" s="76">
        <v>0</v>
      </c>
      <c r="L56" s="75">
        <v>0</v>
      </c>
      <c r="M56" s="76">
        <v>0</v>
      </c>
      <c r="N56" s="75">
        <v>0</v>
      </c>
      <c r="O56" s="76">
        <v>0</v>
      </c>
      <c r="P56" s="75">
        <v>0</v>
      </c>
      <c r="Q56" s="76">
        <v>0</v>
      </c>
      <c r="R56" s="75">
        <v>0</v>
      </c>
      <c r="S56" s="76">
        <v>0</v>
      </c>
      <c r="T56" s="75">
        <v>0</v>
      </c>
      <c r="U56" s="76">
        <v>28360</v>
      </c>
      <c r="V56" s="75">
        <v>0</v>
      </c>
      <c r="W56" s="76">
        <v>77630</v>
      </c>
      <c r="X56" s="75"/>
      <c r="Y56" s="76">
        <v>87547</v>
      </c>
      <c r="Z56" s="77">
        <v>0</v>
      </c>
      <c r="AA56" s="75">
        <v>0</v>
      </c>
      <c r="AB56" s="76">
        <v>231799</v>
      </c>
      <c r="AC56" s="77">
        <v>0</v>
      </c>
      <c r="AD56" s="75">
        <v>0</v>
      </c>
      <c r="AE56" s="76">
        <v>372677</v>
      </c>
      <c r="AF56" s="77">
        <v>0</v>
      </c>
      <c r="AG56" s="75">
        <v>0</v>
      </c>
      <c r="AH56" s="76">
        <v>483742</v>
      </c>
      <c r="AI56" s="77">
        <v>0</v>
      </c>
      <c r="AJ56" s="78">
        <v>0</v>
      </c>
      <c r="AK56" s="77">
        <v>456310</v>
      </c>
      <c r="AL56" s="77">
        <v>0</v>
      </c>
      <c r="AM56" s="77">
        <v>0</v>
      </c>
    </row>
    <row r="57" spans="1:39" x14ac:dyDescent="0.25">
      <c r="A57" s="72">
        <v>27</v>
      </c>
      <c r="B57" s="73" t="s">
        <v>103</v>
      </c>
      <c r="C57" s="74">
        <v>0</v>
      </c>
      <c r="D57" s="75">
        <v>0</v>
      </c>
      <c r="E57" s="76">
        <v>0</v>
      </c>
      <c r="F57" s="75">
        <v>0</v>
      </c>
      <c r="G57" s="76">
        <v>0</v>
      </c>
      <c r="H57" s="75">
        <v>0</v>
      </c>
      <c r="I57" s="76">
        <v>0</v>
      </c>
      <c r="J57" s="75">
        <v>0</v>
      </c>
      <c r="K57" s="76">
        <v>0</v>
      </c>
      <c r="L57" s="75">
        <v>0</v>
      </c>
      <c r="M57" s="76">
        <v>0</v>
      </c>
      <c r="N57" s="75">
        <v>0</v>
      </c>
      <c r="O57" s="76">
        <v>0</v>
      </c>
      <c r="P57" s="75">
        <v>0</v>
      </c>
      <c r="Q57" s="76">
        <v>0</v>
      </c>
      <c r="R57" s="75">
        <v>0</v>
      </c>
      <c r="S57" s="76">
        <v>0</v>
      </c>
      <c r="T57" s="75">
        <v>0</v>
      </c>
      <c r="U57" s="76">
        <v>0</v>
      </c>
      <c r="V57" s="75">
        <v>0</v>
      </c>
      <c r="W57" s="76">
        <v>0</v>
      </c>
      <c r="X57" s="75">
        <v>0</v>
      </c>
      <c r="Y57" s="76">
        <v>0</v>
      </c>
      <c r="Z57" s="77">
        <v>0</v>
      </c>
      <c r="AA57" s="75">
        <v>0</v>
      </c>
      <c r="AB57" s="76">
        <v>0</v>
      </c>
      <c r="AC57" s="77">
        <v>0</v>
      </c>
      <c r="AD57" s="75">
        <v>0</v>
      </c>
      <c r="AE57" s="76">
        <v>2207282</v>
      </c>
      <c r="AF57" s="77">
        <v>0</v>
      </c>
      <c r="AG57" s="75">
        <v>0</v>
      </c>
      <c r="AH57" s="76">
        <v>2860557</v>
      </c>
      <c r="AI57" s="77">
        <v>0</v>
      </c>
      <c r="AJ57" s="78">
        <v>0</v>
      </c>
      <c r="AK57" s="77">
        <v>3515615</v>
      </c>
      <c r="AL57" s="77">
        <v>0</v>
      </c>
      <c r="AM57" s="77">
        <v>0</v>
      </c>
    </row>
    <row r="58" spans="1:39" ht="15.75" thickBot="1" x14ac:dyDescent="0.3">
      <c r="A58" s="72">
        <v>28</v>
      </c>
      <c r="B58" s="80" t="s">
        <v>102</v>
      </c>
      <c r="C58" s="81">
        <v>0</v>
      </c>
      <c r="D58" s="82">
        <v>0</v>
      </c>
      <c r="E58" s="83">
        <v>0</v>
      </c>
      <c r="F58" s="82">
        <v>0</v>
      </c>
      <c r="G58" s="83">
        <v>0</v>
      </c>
      <c r="H58" s="82">
        <v>0</v>
      </c>
      <c r="I58" s="83">
        <v>0</v>
      </c>
      <c r="J58" s="82">
        <v>0</v>
      </c>
      <c r="K58" s="83">
        <v>0</v>
      </c>
      <c r="L58" s="82">
        <v>0</v>
      </c>
      <c r="M58" s="83">
        <v>0</v>
      </c>
      <c r="N58" s="82">
        <v>0</v>
      </c>
      <c r="O58" s="83">
        <v>0</v>
      </c>
      <c r="P58" s="82">
        <v>0</v>
      </c>
      <c r="Q58" s="83">
        <v>0</v>
      </c>
      <c r="R58" s="82">
        <v>0</v>
      </c>
      <c r="S58" s="83">
        <v>0</v>
      </c>
      <c r="T58" s="82">
        <v>0</v>
      </c>
      <c r="U58" s="83">
        <v>0</v>
      </c>
      <c r="V58" s="82">
        <v>0</v>
      </c>
      <c r="W58" s="83">
        <v>0</v>
      </c>
      <c r="X58" s="82">
        <v>0</v>
      </c>
      <c r="Y58" s="83">
        <v>0</v>
      </c>
      <c r="Z58" s="84">
        <v>0</v>
      </c>
      <c r="AA58" s="82">
        <v>0</v>
      </c>
      <c r="AB58" s="83">
        <v>0</v>
      </c>
      <c r="AC58" s="84">
        <v>0</v>
      </c>
      <c r="AD58" s="82">
        <v>0</v>
      </c>
      <c r="AE58" s="83">
        <v>33950</v>
      </c>
      <c r="AF58" s="77">
        <v>0</v>
      </c>
      <c r="AG58" s="75">
        <v>0</v>
      </c>
      <c r="AH58" s="83">
        <v>48984</v>
      </c>
      <c r="AI58" s="77">
        <v>0</v>
      </c>
      <c r="AJ58" s="78">
        <v>0</v>
      </c>
      <c r="AK58" s="85">
        <v>65604</v>
      </c>
      <c r="AL58" s="77">
        <v>0</v>
      </c>
      <c r="AM58" s="77">
        <v>0</v>
      </c>
    </row>
    <row r="59" spans="1:39" x14ac:dyDescent="0.25">
      <c r="A59" s="86"/>
      <c r="B59" s="87" t="s">
        <v>77</v>
      </c>
      <c r="C59" s="88">
        <f>AVERAGEIF(C31:C58,"&gt;0")</f>
        <v>485097.08179412782</v>
      </c>
      <c r="D59" s="89"/>
      <c r="E59" s="88">
        <f>AVERAGEIF(E31:E58,"&gt;0")</f>
        <v>448999.30327250011</v>
      </c>
      <c r="F59" s="89"/>
      <c r="G59" s="88">
        <f>AVERAGEIF(G31:G58,"&gt;0")</f>
        <v>399110.5</v>
      </c>
      <c r="H59" s="89"/>
      <c r="I59" s="88">
        <f>AVERAGEIF(I31:I58,"&gt;0")</f>
        <v>397773.5</v>
      </c>
      <c r="J59" s="89"/>
      <c r="K59" s="88">
        <f>AVERAGEIF(K31:K58,"&gt;0")</f>
        <v>397773.5</v>
      </c>
      <c r="L59" s="89"/>
      <c r="M59" s="88">
        <f>AVERAGEIF(M31:M58,"&gt;0")</f>
        <v>467440.77777777775</v>
      </c>
      <c r="N59" s="89"/>
      <c r="O59" s="88">
        <f>AVERAGEIF(O31:O58,"&gt;0")</f>
        <v>514184.83333333331</v>
      </c>
      <c r="P59" s="89"/>
      <c r="Q59" s="88">
        <f>AVERAGEIF(Q31:Q58,"&gt;0")</f>
        <v>730683.73684210528</v>
      </c>
      <c r="R59" s="89"/>
      <c r="S59" s="88">
        <f>AVERAGEIF(S31:S58,"&gt;0")</f>
        <v>844149.55</v>
      </c>
      <c r="T59" s="89"/>
      <c r="U59" s="88">
        <f>AVERAGEIF(U31:U58,"&gt;0")</f>
        <v>1345209.5</v>
      </c>
      <c r="V59" s="89"/>
      <c r="W59" s="88">
        <f>AVERAGEIF(W31:W58,"&gt;0")</f>
        <v>1954150</v>
      </c>
      <c r="X59" s="89"/>
      <c r="Y59" s="88">
        <f>AVERAGEIF(Y31:Y58,"&gt;0")</f>
        <v>2127126.9500000002</v>
      </c>
      <c r="Z59" s="90"/>
      <c r="AA59" s="89"/>
      <c r="AB59" s="88">
        <f>AVERAGEIF(AB31:AB58,"&gt;0")</f>
        <v>2315500</v>
      </c>
      <c r="AC59" s="90"/>
      <c r="AD59" s="89"/>
      <c r="AE59" s="88">
        <f>AVERAGEIF(AE31:AE58,"&gt;0")</f>
        <v>2250183.6363636362</v>
      </c>
      <c r="AF59" s="90"/>
      <c r="AG59" s="89"/>
      <c r="AH59" s="88">
        <f>AVERAGEIF(AH31:AH58,"&gt;0")</f>
        <v>2514090.9090909092</v>
      </c>
      <c r="AI59" s="90"/>
      <c r="AJ59" s="91"/>
      <c r="AK59" s="92">
        <f>AVERAGEIF(AK31:AK58,"&gt;0")</f>
        <v>2695909.0909090908</v>
      </c>
      <c r="AL59" s="92"/>
      <c r="AM59" s="92"/>
    </row>
    <row r="60" spans="1:39" ht="15.75" thickBot="1" x14ac:dyDescent="0.3">
      <c r="A60" s="72"/>
      <c r="B60" s="93" t="s">
        <v>2</v>
      </c>
      <c r="C60" s="94">
        <f t="shared" ref="C60:AF60" si="4">SUM(C31:C58)</f>
        <v>7761553.3087060452</v>
      </c>
      <c r="D60" s="95">
        <f t="shared" si="4"/>
        <v>226713.53520892721</v>
      </c>
      <c r="E60" s="94">
        <f t="shared" si="4"/>
        <v>7183988.8523600018</v>
      </c>
      <c r="F60" s="95">
        <f t="shared" si="4"/>
        <v>359199.44269042474</v>
      </c>
      <c r="G60" s="94">
        <f t="shared" si="4"/>
        <v>7183989</v>
      </c>
      <c r="H60" s="95">
        <f t="shared" si="4"/>
        <v>359199</v>
      </c>
      <c r="I60" s="94">
        <f t="shared" si="4"/>
        <v>7159923</v>
      </c>
      <c r="J60" s="95">
        <f t="shared" si="4"/>
        <v>357996</v>
      </c>
      <c r="K60" s="94">
        <f t="shared" si="4"/>
        <v>7159923</v>
      </c>
      <c r="L60" s="95">
        <f t="shared" si="4"/>
        <v>357996</v>
      </c>
      <c r="M60" s="94">
        <f t="shared" si="4"/>
        <v>8413934</v>
      </c>
      <c r="N60" s="95">
        <f t="shared" si="4"/>
        <v>420697</v>
      </c>
      <c r="O60" s="94">
        <f t="shared" si="4"/>
        <v>9255327</v>
      </c>
      <c r="P60" s="95">
        <f t="shared" si="4"/>
        <v>462766</v>
      </c>
      <c r="Q60" s="94">
        <f t="shared" si="4"/>
        <v>13882991</v>
      </c>
      <c r="R60" s="95">
        <f t="shared" si="4"/>
        <v>694150</v>
      </c>
      <c r="S60" s="94">
        <f t="shared" si="4"/>
        <v>16882991</v>
      </c>
      <c r="T60" s="95">
        <f t="shared" si="4"/>
        <v>844149</v>
      </c>
      <c r="U60" s="94">
        <f t="shared" si="4"/>
        <v>26904190</v>
      </c>
      <c r="V60" s="95">
        <f t="shared" si="4"/>
        <v>1344150</v>
      </c>
      <c r="W60" s="94">
        <f t="shared" si="4"/>
        <v>39083000</v>
      </c>
      <c r="X60" s="95">
        <f t="shared" si="4"/>
        <v>1954150</v>
      </c>
      <c r="Y60" s="94">
        <f t="shared" si="4"/>
        <v>42542539</v>
      </c>
      <c r="Z60" s="96">
        <f t="shared" si="4"/>
        <v>2104923</v>
      </c>
      <c r="AA60" s="95">
        <f t="shared" si="4"/>
        <v>444088</v>
      </c>
      <c r="AB60" s="94">
        <f t="shared" si="4"/>
        <v>46310000</v>
      </c>
      <c r="AC60" s="96">
        <f t="shared" si="4"/>
        <v>2315500</v>
      </c>
      <c r="AD60" s="95">
        <f t="shared" si="4"/>
        <v>86763</v>
      </c>
      <c r="AE60" s="94">
        <f t="shared" si="4"/>
        <v>49504040</v>
      </c>
      <c r="AF60" s="96">
        <f t="shared" si="4"/>
        <v>2615499</v>
      </c>
      <c r="AG60" s="95">
        <f>SUM(AG31:AG58)</f>
        <v>190460</v>
      </c>
      <c r="AH60" s="94">
        <f>SUM(AH31:AH58)</f>
        <v>55310000</v>
      </c>
      <c r="AI60" s="96">
        <f>SUM(AI31:AI58)</f>
        <v>2765500</v>
      </c>
      <c r="AJ60" s="97">
        <f>SUM(AJ31:AJ58)</f>
        <v>10349</v>
      </c>
      <c r="AK60" s="96">
        <f>SUM(AK31:AK58)</f>
        <v>59310000</v>
      </c>
      <c r="AL60" s="96">
        <f t="shared" ref="AL60:AM60" si="5">SUM(AL31:AL58)</f>
        <v>2965500</v>
      </c>
      <c r="AM60" s="96">
        <f t="shared" si="5"/>
        <v>32577</v>
      </c>
    </row>
    <row r="61" spans="1:39" ht="32.25" x14ac:dyDescent="0.25">
      <c r="B61" s="98" t="s">
        <v>137</v>
      </c>
    </row>
    <row r="62" spans="1:39" ht="45.75" customHeight="1" x14ac:dyDescent="0.25">
      <c r="B62" s="98" t="s">
        <v>138</v>
      </c>
    </row>
    <row r="63" spans="1:39" ht="45.75" customHeight="1" x14ac:dyDescent="0.25">
      <c r="B63" s="98" t="s">
        <v>139</v>
      </c>
    </row>
    <row r="65" spans="1:1" x14ac:dyDescent="0.25">
      <c r="A65" s="9" t="s">
        <v>48</v>
      </c>
    </row>
    <row r="66" spans="1:1" x14ac:dyDescent="0.25">
      <c r="A66" s="99" t="s">
        <v>115</v>
      </c>
    </row>
  </sheetData>
  <mergeCells count="18">
    <mergeCell ref="B1:D1"/>
    <mergeCell ref="B28:C28"/>
    <mergeCell ref="C29:D29"/>
    <mergeCell ref="E29:F29"/>
    <mergeCell ref="G29:H29"/>
    <mergeCell ref="I29:J29"/>
    <mergeCell ref="W29:X29"/>
    <mergeCell ref="Y29:AA29"/>
    <mergeCell ref="AB29:AD29"/>
    <mergeCell ref="K29:L29"/>
    <mergeCell ref="M29:N29"/>
    <mergeCell ref="O29:P29"/>
    <mergeCell ref="Q29:R29"/>
    <mergeCell ref="AK29:AM29"/>
    <mergeCell ref="S29:T29"/>
    <mergeCell ref="AH29:AJ29"/>
    <mergeCell ref="U29:V29"/>
    <mergeCell ref="AE29:AG2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33F5-975A-4E95-AFCF-3C231BF82462}">
  <dimension ref="A1:K37"/>
  <sheetViews>
    <sheetView workbookViewId="0">
      <selection activeCell="O12" sqref="O12"/>
    </sheetView>
  </sheetViews>
  <sheetFormatPr defaultRowHeight="15" x14ac:dyDescent="0.25"/>
  <cols>
    <col min="1" max="1" width="16.28515625" style="9" customWidth="1"/>
    <col min="2" max="16384" width="9.140625" style="9"/>
  </cols>
  <sheetData>
    <row r="1" spans="1:11" x14ac:dyDescent="0.25">
      <c r="A1" s="100" t="s">
        <v>129</v>
      </c>
    </row>
    <row r="3" spans="1:11" x14ac:dyDescent="0.25">
      <c r="A3" s="101"/>
      <c r="B3" s="101" t="s">
        <v>82</v>
      </c>
      <c r="C3" s="101" t="s">
        <v>83</v>
      </c>
      <c r="D3" s="101" t="s">
        <v>84</v>
      </c>
      <c r="E3" s="101" t="s">
        <v>85</v>
      </c>
      <c r="F3" s="101" t="s">
        <v>86</v>
      </c>
      <c r="G3" s="101" t="s">
        <v>87</v>
      </c>
      <c r="H3" s="101" t="s">
        <v>89</v>
      </c>
      <c r="I3" s="102" t="s">
        <v>105</v>
      </c>
      <c r="J3" s="102" t="s">
        <v>106</v>
      </c>
      <c r="K3" s="102" t="s">
        <v>128</v>
      </c>
    </row>
    <row r="4" spans="1:11" x14ac:dyDescent="0.25">
      <c r="A4" s="103" t="s">
        <v>38</v>
      </c>
      <c r="B4" s="20">
        <v>3.1245685097880962E-2</v>
      </c>
      <c r="C4" s="20">
        <v>3.2408852586635048E-2</v>
      </c>
      <c r="D4" s="20">
        <v>3.2564327062788889E-2</v>
      </c>
      <c r="E4" s="20">
        <v>3.3937408637622304E-2</v>
      </c>
      <c r="F4" s="20">
        <v>3.3460174251962807E-2</v>
      </c>
      <c r="G4" s="20">
        <v>3.3984689756993862E-2</v>
      </c>
      <c r="H4" s="20">
        <v>3.5018079625527478E-2</v>
      </c>
      <c r="I4" s="20">
        <v>3.415654593079949E-2</v>
      </c>
      <c r="J4" s="20">
        <v>3.4723892268853043E-2</v>
      </c>
      <c r="K4" s="20">
        <v>3.5723356901285482E-2</v>
      </c>
    </row>
    <row r="5" spans="1:11" x14ac:dyDescent="0.25">
      <c r="A5" s="103" t="s">
        <v>20</v>
      </c>
      <c r="B5" s="20">
        <v>2.358574697691096E-2</v>
      </c>
      <c r="C5" s="20">
        <v>2.4349638300227659E-2</v>
      </c>
      <c r="D5" s="20">
        <v>2.5329071940412697E-2</v>
      </c>
      <c r="E5" s="20">
        <v>2.6765422392780271E-2</v>
      </c>
      <c r="F5" s="20">
        <v>2.8636548029801621E-2</v>
      </c>
      <c r="G5" s="20">
        <v>3.1515400414103889E-2</v>
      </c>
      <c r="H5" s="20">
        <v>3.3682323851015709E-2</v>
      </c>
      <c r="I5" s="20">
        <v>3.4060543073914394E-2</v>
      </c>
      <c r="J5" s="20">
        <v>3.2923424203557629E-2</v>
      </c>
      <c r="K5" s="20">
        <v>3.3233143379584738E-2</v>
      </c>
    </row>
    <row r="6" spans="1:11" x14ac:dyDescent="0.25">
      <c r="A6" s="103" t="s">
        <v>19</v>
      </c>
      <c r="B6" s="20">
        <v>3.1126203563319889E-2</v>
      </c>
      <c r="C6" s="20">
        <v>3.0691763852977418E-2</v>
      </c>
      <c r="D6" s="20">
        <v>3.1335670360023576E-2</v>
      </c>
      <c r="E6" s="20">
        <v>3.0737647051456474E-2</v>
      </c>
      <c r="F6" s="20">
        <v>3.1082812785807535E-2</v>
      </c>
      <c r="G6" s="20">
        <v>3.1440531221601446E-2</v>
      </c>
      <c r="H6" s="20">
        <v>3.2075850229505369E-2</v>
      </c>
      <c r="I6" s="20">
        <v>3.2556484334940544E-2</v>
      </c>
      <c r="J6" s="20">
        <v>3.1777466175781921E-2</v>
      </c>
      <c r="K6" s="20">
        <v>3.2923755147374396E-2</v>
      </c>
    </row>
    <row r="7" spans="1:11" x14ac:dyDescent="0.25">
      <c r="A7" s="103" t="s">
        <v>40</v>
      </c>
      <c r="B7" s="20">
        <v>2.8221764924610659E-2</v>
      </c>
      <c r="C7" s="20">
        <v>2.8772485213812326E-2</v>
      </c>
      <c r="D7" s="20">
        <v>2.8839294016789158E-2</v>
      </c>
      <c r="E7" s="20">
        <v>2.9886018774522606E-2</v>
      </c>
      <c r="F7" s="20">
        <v>3.0505706574801887E-2</v>
      </c>
      <c r="G7" s="20">
        <v>3.1125642171728602E-2</v>
      </c>
      <c r="H7" s="20">
        <v>3.0897017932409947E-2</v>
      </c>
      <c r="I7" s="20">
        <v>3.0786021879743011E-2</v>
      </c>
      <c r="J7" s="20">
        <v>3.0709626819429164E-2</v>
      </c>
      <c r="K7" s="20">
        <v>3.1052549844106509E-2</v>
      </c>
    </row>
    <row r="8" spans="1:11" x14ac:dyDescent="0.25">
      <c r="A8" s="103" t="s">
        <v>43</v>
      </c>
      <c r="B8" s="20">
        <v>3.1634402856379494E-2</v>
      </c>
      <c r="C8" s="20">
        <v>2.8882640633325719E-2</v>
      </c>
      <c r="D8" s="20">
        <v>2.747164108531085E-2</v>
      </c>
      <c r="E8" s="20">
        <v>2.7472341637517467E-2</v>
      </c>
      <c r="F8" s="20">
        <v>2.7760074168301674E-2</v>
      </c>
      <c r="G8" s="20">
        <v>2.8153430768327759E-2</v>
      </c>
      <c r="H8" s="20">
        <v>2.9327754910380012E-2</v>
      </c>
      <c r="I8" s="20">
        <v>3.0113280056599832E-2</v>
      </c>
      <c r="J8" s="20">
        <v>2.981997858229846E-2</v>
      </c>
      <c r="K8" s="20">
        <v>3.0877585815789664E-2</v>
      </c>
    </row>
    <row r="9" spans="1:11" x14ac:dyDescent="0.25">
      <c r="A9" s="103" t="s">
        <v>44</v>
      </c>
      <c r="B9" s="20">
        <v>2.9153731972020324E-2</v>
      </c>
      <c r="C9" s="20">
        <v>3.0642213429441609E-2</v>
      </c>
      <c r="D9" s="20">
        <v>3.1020877182478462E-2</v>
      </c>
      <c r="E9" s="20">
        <v>2.9357561447911535E-2</v>
      </c>
      <c r="F9" s="20">
        <v>2.9789500470570964E-2</v>
      </c>
      <c r="G9" s="20">
        <v>2.9518107823074794E-2</v>
      </c>
      <c r="H9" s="20">
        <v>2.9653240454020159E-2</v>
      </c>
      <c r="I9" s="20">
        <v>2.743230717538148E-2</v>
      </c>
      <c r="J9" s="20">
        <v>2.8670882450413843E-2</v>
      </c>
      <c r="K9" s="20">
        <v>2.9858130329676165E-2</v>
      </c>
    </row>
    <row r="10" spans="1:11" x14ac:dyDescent="0.25">
      <c r="A10" s="104" t="s">
        <v>90</v>
      </c>
      <c r="B10" s="105">
        <v>2.2016248746859032E-2</v>
      </c>
      <c r="C10" s="105">
        <v>2.207774487903489E-2</v>
      </c>
      <c r="D10" s="105">
        <v>2.2191361085088762E-2</v>
      </c>
      <c r="E10" s="105">
        <v>2.2579892557674737E-2</v>
      </c>
      <c r="F10" s="105">
        <v>2.286819051605745E-2</v>
      </c>
      <c r="G10" s="105">
        <v>2.3276947666076908E-2</v>
      </c>
      <c r="H10" s="105">
        <v>2.4034796803312428E-2</v>
      </c>
      <c r="I10" s="105">
        <v>2.3573616856655936E-2</v>
      </c>
      <c r="J10" s="105">
        <v>2.3386673795902521E-2</v>
      </c>
      <c r="K10" s="105">
        <v>2.3456082818204282E-2</v>
      </c>
    </row>
    <row r="11" spans="1:11" x14ac:dyDescent="0.25">
      <c r="A11" s="104" t="s">
        <v>88</v>
      </c>
      <c r="B11" s="105">
        <v>2.0942674113454855E-2</v>
      </c>
      <c r="C11" s="105">
        <v>2.1023994115819046E-2</v>
      </c>
      <c r="D11" s="105">
        <v>2.1020087230104789E-2</v>
      </c>
      <c r="E11" s="105">
        <v>2.1372275431154556E-2</v>
      </c>
      <c r="F11" s="105">
        <v>2.1686779496335504E-2</v>
      </c>
      <c r="G11" s="105">
        <v>2.2067355960235818E-2</v>
      </c>
      <c r="H11" s="105">
        <v>2.2786232330356725E-2</v>
      </c>
      <c r="I11" s="105">
        <v>2.2375571525430765E-2</v>
      </c>
      <c r="J11" s="105">
        <v>2.213757247107296E-2</v>
      </c>
      <c r="K11" s="105">
        <v>2.2182563902718472E-2</v>
      </c>
    </row>
    <row r="12" spans="1:11" x14ac:dyDescent="0.25">
      <c r="A12" s="103" t="s">
        <v>37</v>
      </c>
      <c r="B12" s="20">
        <v>2.2249152877856591E-2</v>
      </c>
      <c r="C12" s="20">
        <v>2.2240126926409066E-2</v>
      </c>
      <c r="D12" s="20">
        <v>2.2246837915902862E-2</v>
      </c>
      <c r="E12" s="20">
        <v>2.2042164254572134E-2</v>
      </c>
      <c r="F12" s="20">
        <v>2.2040680951571454E-2</v>
      </c>
      <c r="G12" s="20">
        <v>2.1966803974069967E-2</v>
      </c>
      <c r="H12" s="20">
        <v>2.2742014950591301E-2</v>
      </c>
      <c r="I12" s="20">
        <v>2.2127829076190392E-2</v>
      </c>
      <c r="J12" s="20">
        <v>2.2193725698426058E-2</v>
      </c>
      <c r="K12" s="20">
        <v>2.1869460008320414E-2</v>
      </c>
    </row>
    <row r="13" spans="1:11" x14ac:dyDescent="0.25">
      <c r="A13" s="103" t="s">
        <v>42</v>
      </c>
      <c r="B13" s="20">
        <v>2.3885444140066377E-2</v>
      </c>
      <c r="C13" s="20">
        <v>2.2161095654116624E-2</v>
      </c>
      <c r="D13" s="20">
        <v>2.0292128597562804E-2</v>
      </c>
      <c r="E13" s="20">
        <v>1.8821855462106019E-2</v>
      </c>
      <c r="F13" s="20">
        <v>1.9636534806785389E-2</v>
      </c>
      <c r="G13" s="20">
        <v>2.0572466852865137E-2</v>
      </c>
      <c r="H13" s="20">
        <v>2.1555862700503012E-2</v>
      </c>
      <c r="I13" s="20">
        <v>2.1384744322659768E-2</v>
      </c>
      <c r="J13" s="20">
        <v>2.0999968370445345E-2</v>
      </c>
      <c r="K13" s="20">
        <v>2.1338551895820564E-2</v>
      </c>
    </row>
    <row r="14" spans="1:11" x14ac:dyDescent="0.25">
      <c r="A14" s="103" t="s">
        <v>25</v>
      </c>
      <c r="B14" s="20">
        <v>2.150665977038933E-2</v>
      </c>
      <c r="C14" s="20">
        <v>2.1179246969642792E-2</v>
      </c>
      <c r="D14" s="20">
        <v>2.1154580483910161E-2</v>
      </c>
      <c r="E14" s="20">
        <v>2.1416746907883085E-2</v>
      </c>
      <c r="F14" s="20">
        <v>2.1027013501034583E-2</v>
      </c>
      <c r="G14" s="20">
        <v>2.1403598841602523E-2</v>
      </c>
      <c r="H14" s="20">
        <v>2.2651363258347285E-2</v>
      </c>
      <c r="I14" s="20">
        <v>2.2154204475351914E-2</v>
      </c>
      <c r="J14" s="20">
        <v>2.1752892877985951E-2</v>
      </c>
      <c r="K14" s="20">
        <v>2.0820435388193507E-2</v>
      </c>
    </row>
    <row r="15" spans="1:11" x14ac:dyDescent="0.25">
      <c r="A15" s="104" t="s">
        <v>22</v>
      </c>
      <c r="B15" s="105">
        <v>1.4079428055151826E-2</v>
      </c>
      <c r="C15" s="105">
        <v>1.4412519216216344E-2</v>
      </c>
      <c r="D15" s="105">
        <v>1.2183514353959167E-2</v>
      </c>
      <c r="E15" s="105">
        <v>1.251516484962638E-2</v>
      </c>
      <c r="F15" s="105">
        <v>1.3829831495735386E-2</v>
      </c>
      <c r="G15" s="105">
        <v>1.5909258537304943E-2</v>
      </c>
      <c r="H15" s="105">
        <v>1.726138129816614E-2</v>
      </c>
      <c r="I15" s="105">
        <v>1.7515211627596467E-2</v>
      </c>
      <c r="J15" s="105">
        <v>1.7609431767043146E-2</v>
      </c>
      <c r="K15" s="105">
        <v>1.8387757346587128E-2</v>
      </c>
    </row>
    <row r="16" spans="1:11" x14ac:dyDescent="0.25">
      <c r="A16" s="103" t="s">
        <v>45</v>
      </c>
      <c r="B16" s="20">
        <v>1.9439164986807471E-2</v>
      </c>
      <c r="C16" s="20">
        <v>1.9059956968766879E-2</v>
      </c>
      <c r="D16" s="20">
        <v>1.6541120952251766E-2</v>
      </c>
      <c r="E16" s="20">
        <v>1.7451253871251564E-2</v>
      </c>
      <c r="F16" s="20">
        <v>1.8765155354384479E-2</v>
      </c>
      <c r="G16" s="20">
        <v>1.8954747180444161E-2</v>
      </c>
      <c r="H16" s="20">
        <v>1.9453730324369322E-2</v>
      </c>
      <c r="I16" s="20">
        <v>1.9330232675358106E-2</v>
      </c>
      <c r="J16" s="20">
        <v>1.89088595315022E-2</v>
      </c>
      <c r="K16" s="20">
        <v>1.8336803334730156E-2</v>
      </c>
    </row>
    <row r="17" spans="1:11" x14ac:dyDescent="0.25">
      <c r="A17" s="103" t="s">
        <v>36</v>
      </c>
      <c r="B17" s="20">
        <v>1.2889263436511001E-2</v>
      </c>
      <c r="C17" s="20">
        <v>1.2455189090748954E-2</v>
      </c>
      <c r="D17" s="20">
        <v>1.281499103716211E-2</v>
      </c>
      <c r="E17" s="20">
        <v>1.3222402435487658E-2</v>
      </c>
      <c r="F17" s="20">
        <v>1.3507826433089948E-2</v>
      </c>
      <c r="G17" s="20">
        <v>1.3948740709935526E-2</v>
      </c>
      <c r="H17" s="20">
        <v>1.6097938295610615E-2</v>
      </c>
      <c r="I17" s="20">
        <v>1.6671113293366041E-2</v>
      </c>
      <c r="J17" s="20">
        <v>1.6905119793603055E-2</v>
      </c>
      <c r="K17" s="20">
        <v>1.691445608436995E-2</v>
      </c>
    </row>
    <row r="18" spans="1:11" x14ac:dyDescent="0.25">
      <c r="A18" s="103" t="s">
        <v>35</v>
      </c>
      <c r="B18" s="20">
        <v>9.4540641674987456E-3</v>
      </c>
      <c r="C18" s="20">
        <v>9.9806930077241847E-3</v>
      </c>
      <c r="D18" s="20">
        <v>9.6159623587600031E-3</v>
      </c>
      <c r="E18" s="20">
        <v>1.0305552760433809E-2</v>
      </c>
      <c r="F18" s="20">
        <v>1.1942607515413204E-2</v>
      </c>
      <c r="G18" s="20">
        <v>1.308805243456127E-2</v>
      </c>
      <c r="H18" s="20">
        <v>1.3712794790189449E-2</v>
      </c>
      <c r="I18" s="20">
        <v>1.4155775612202645E-2</v>
      </c>
      <c r="J18" s="20">
        <v>1.4416173010536451E-2</v>
      </c>
      <c r="K18" s="20">
        <v>1.5614941394540484E-2</v>
      </c>
    </row>
    <row r="19" spans="1:11" x14ac:dyDescent="0.25">
      <c r="A19" s="103" t="s">
        <v>24</v>
      </c>
      <c r="B19" s="20">
        <v>1.2340120641147929E-2</v>
      </c>
      <c r="C19" s="20">
        <v>1.2116506854859481E-2</v>
      </c>
      <c r="D19" s="20">
        <v>1.180800504378134E-2</v>
      </c>
      <c r="E19" s="20">
        <v>1.2019411567625963E-2</v>
      </c>
      <c r="F19" s="20">
        <v>1.232887560258555E-2</v>
      </c>
      <c r="G19" s="20">
        <v>1.2420735257754983E-2</v>
      </c>
      <c r="H19" s="20">
        <v>1.3963695101194282E-2</v>
      </c>
      <c r="I19" s="20">
        <v>1.3961645489909136E-2</v>
      </c>
      <c r="J19" s="20">
        <v>1.4068394741229255E-2</v>
      </c>
      <c r="K19" s="20">
        <v>1.493612462991983E-2</v>
      </c>
    </row>
    <row r="20" spans="1:11" x14ac:dyDescent="0.25">
      <c r="A20" s="103" t="s">
        <v>29</v>
      </c>
      <c r="B20" s="20">
        <v>8.4553006216782026E-3</v>
      </c>
      <c r="C20" s="20">
        <v>9.7159661479138404E-3</v>
      </c>
      <c r="D20" s="20">
        <v>1.0055592433742509E-2</v>
      </c>
      <c r="E20" s="20">
        <v>1.1491979016622647E-2</v>
      </c>
      <c r="F20" s="20">
        <v>1.2066005336191702E-2</v>
      </c>
      <c r="G20" s="20">
        <v>1.2623635660639416E-2</v>
      </c>
      <c r="H20" s="20">
        <v>1.4887235547438066E-2</v>
      </c>
      <c r="I20" s="20">
        <v>1.4335352751678725E-2</v>
      </c>
      <c r="J20" s="20">
        <v>1.4771431128165801E-2</v>
      </c>
      <c r="K20" s="20">
        <v>1.4932186011441542E-2</v>
      </c>
    </row>
    <row r="21" spans="1:11" x14ac:dyDescent="0.25">
      <c r="A21" s="103" t="s">
        <v>26</v>
      </c>
      <c r="B21" s="20">
        <v>7.6743834199699225E-3</v>
      </c>
      <c r="C21" s="20">
        <v>8.2388098414924466E-3</v>
      </c>
      <c r="D21" s="20">
        <v>8.4569289491605235E-3</v>
      </c>
      <c r="E21" s="20">
        <v>8.4353470511260315E-3</v>
      </c>
      <c r="F21" s="20">
        <v>9.4607574172016849E-3</v>
      </c>
      <c r="G21" s="20">
        <v>1.0772262527658933E-2</v>
      </c>
      <c r="H21" s="20">
        <v>1.2353625428570865E-2</v>
      </c>
      <c r="I21" s="20">
        <v>1.2418669009369098E-2</v>
      </c>
      <c r="J21" s="20">
        <v>1.4189627504196771E-2</v>
      </c>
      <c r="K21" s="20">
        <v>1.3876346118118861E-2</v>
      </c>
    </row>
    <row r="22" spans="1:11" x14ac:dyDescent="0.25">
      <c r="A22" s="103" t="s">
        <v>46</v>
      </c>
      <c r="B22" s="20">
        <v>1.3436958376004959E-2</v>
      </c>
      <c r="C22" s="20">
        <v>1.3388404487213568E-2</v>
      </c>
      <c r="D22" s="20">
        <v>1.1764515174516588E-2</v>
      </c>
      <c r="E22" s="20">
        <v>1.314975731494036E-2</v>
      </c>
      <c r="F22" s="20">
        <v>1.5019585590862498E-2</v>
      </c>
      <c r="G22" s="20">
        <v>1.4647310365792423E-2</v>
      </c>
      <c r="H22" s="20">
        <v>1.5806699315243478E-2</v>
      </c>
      <c r="I22" s="20">
        <v>1.6333739884616873E-2</v>
      </c>
      <c r="J22" s="20">
        <v>1.390223665714348E-2</v>
      </c>
      <c r="K22" s="20">
        <v>1.3863241778080645E-2</v>
      </c>
    </row>
    <row r="23" spans="1:11" x14ac:dyDescent="0.25">
      <c r="A23" s="104" t="s">
        <v>23</v>
      </c>
      <c r="B23" s="105">
        <v>1.0757780502660443E-2</v>
      </c>
      <c r="C23" s="105">
        <v>1.1240511759756398E-2</v>
      </c>
      <c r="D23" s="105">
        <v>1.0097798218853543E-2</v>
      </c>
      <c r="E23" s="105">
        <v>1.0669674744838251E-2</v>
      </c>
      <c r="F23" s="105">
        <v>1.1696211213068509E-2</v>
      </c>
      <c r="G23" s="105">
        <v>1.2220131713079075E-2</v>
      </c>
      <c r="H23" s="105">
        <v>1.2805385785671121E-2</v>
      </c>
      <c r="I23" s="105">
        <v>1.2977790395625731E-2</v>
      </c>
      <c r="J23" s="105">
        <v>1.28173523673769E-2</v>
      </c>
      <c r="K23" s="105">
        <v>1.3271072838815465E-2</v>
      </c>
    </row>
    <row r="24" spans="1:11" x14ac:dyDescent="0.25">
      <c r="A24" s="103" t="s">
        <v>28</v>
      </c>
      <c r="B24" s="20">
        <v>1.3314790099241953E-2</v>
      </c>
      <c r="C24" s="20">
        <v>1.3321287239046131E-2</v>
      </c>
      <c r="D24" s="20">
        <v>1.359153059609057E-2</v>
      </c>
      <c r="E24" s="20">
        <v>1.3639292333073278E-2</v>
      </c>
      <c r="F24" s="20">
        <v>1.4193403168644491E-2</v>
      </c>
      <c r="G24" s="20">
        <v>1.4555814119521516E-2</v>
      </c>
      <c r="H24" s="20">
        <v>1.4986873446829932E-2</v>
      </c>
      <c r="I24" s="20">
        <v>1.4106498568201139E-2</v>
      </c>
      <c r="J24" s="20">
        <v>1.3663227786076388E-2</v>
      </c>
      <c r="K24" s="20">
        <v>1.3129253580378284E-2</v>
      </c>
    </row>
    <row r="25" spans="1:11" x14ac:dyDescent="0.25">
      <c r="A25" s="103" t="s">
        <v>27</v>
      </c>
      <c r="B25" s="20">
        <v>1.4775545854137795E-2</v>
      </c>
      <c r="C25" s="20">
        <v>1.1406219099060226E-2</v>
      </c>
      <c r="D25" s="20">
        <v>1.1495409764961573E-2</v>
      </c>
      <c r="E25" s="20">
        <v>1.2082098956705955E-2</v>
      </c>
      <c r="F25" s="20">
        <v>1.0824417072277034E-2</v>
      </c>
      <c r="G25" s="20">
        <v>1.1373267717953588E-2</v>
      </c>
      <c r="H25" s="20">
        <v>1.1246567633097344E-2</v>
      </c>
      <c r="I25" s="20">
        <v>1.0731963318355403E-2</v>
      </c>
      <c r="J25" s="20">
        <v>1.0528829587858566E-2</v>
      </c>
      <c r="K25" s="20">
        <v>1.0832490443214457E-2</v>
      </c>
    </row>
    <row r="26" spans="1:11" x14ac:dyDescent="0.25">
      <c r="A26" s="103" t="s">
        <v>31</v>
      </c>
      <c r="B26" s="20">
        <v>1.0349518402860745E-2</v>
      </c>
      <c r="C26" s="20">
        <v>1.0407657976480142E-2</v>
      </c>
      <c r="D26" s="20">
        <v>8.4391059409026636E-3</v>
      </c>
      <c r="E26" s="20">
        <v>8.962970672697081E-3</v>
      </c>
      <c r="F26" s="20">
        <v>9.2781310803222803E-3</v>
      </c>
      <c r="G26" s="20">
        <v>9.8701441128206807E-3</v>
      </c>
      <c r="H26" s="20">
        <v>1.1237889090930795E-2</v>
      </c>
      <c r="I26" s="20">
        <v>1.1004345471129875E-2</v>
      </c>
      <c r="J26" s="20">
        <v>1.0528911652867444E-2</v>
      </c>
      <c r="K26" s="20">
        <v>1.0462863585607267E-2</v>
      </c>
    </row>
    <row r="27" spans="1:11" x14ac:dyDescent="0.25">
      <c r="A27" s="103" t="s">
        <v>41</v>
      </c>
      <c r="B27" s="20">
        <v>8.7462367248632798E-3</v>
      </c>
      <c r="C27" s="20">
        <v>1.1536634555210926E-2</v>
      </c>
      <c r="D27" s="20">
        <v>7.8512918149117386E-3</v>
      </c>
      <c r="E27" s="20">
        <v>8.8153422064867881E-3</v>
      </c>
      <c r="F27" s="20">
        <v>8.3183551756338073E-3</v>
      </c>
      <c r="G27" s="20">
        <v>8.2137549908776024E-3</v>
      </c>
      <c r="H27" s="20">
        <v>8.8944196707824164E-3</v>
      </c>
      <c r="I27" s="20">
        <v>9.0069242840329546E-3</v>
      </c>
      <c r="J27" s="20">
        <v>9.764825785776185E-3</v>
      </c>
      <c r="K27" s="20">
        <v>1.041273555165235E-2</v>
      </c>
    </row>
    <row r="28" spans="1:11" x14ac:dyDescent="0.25">
      <c r="A28" s="103" t="s">
        <v>32</v>
      </c>
      <c r="B28" s="20">
        <v>1.2169997663700272E-2</v>
      </c>
      <c r="C28" s="20">
        <v>1.2522556300711273E-2</v>
      </c>
      <c r="D28" s="20">
        <v>1.2668992547337485E-2</v>
      </c>
      <c r="E28" s="20">
        <v>1.2389803468526082E-2</v>
      </c>
      <c r="F28" s="20">
        <v>1.1717996314112161E-2</v>
      </c>
      <c r="G28" s="20">
        <v>1.1817752256473094E-2</v>
      </c>
      <c r="H28" s="20">
        <v>1.0958414116852099E-2</v>
      </c>
      <c r="I28" s="20">
        <v>1.0412004273025903E-2</v>
      </c>
      <c r="J28" s="20">
        <v>1.0543396664473938E-2</v>
      </c>
      <c r="K28" s="20">
        <v>1.0347246739360681E-2</v>
      </c>
    </row>
    <row r="29" spans="1:11" x14ac:dyDescent="0.25">
      <c r="A29" s="103" t="s">
        <v>33</v>
      </c>
      <c r="B29" s="20">
        <v>7.1433272635527964E-3</v>
      </c>
      <c r="C29" s="20">
        <v>6.4099594428978744E-3</v>
      </c>
      <c r="D29" s="20">
        <v>4.5064535353617815E-3</v>
      </c>
      <c r="E29" s="20">
        <v>5.3003601477489811E-3</v>
      </c>
      <c r="F29" s="20">
        <v>6.6137660104996195E-3</v>
      </c>
      <c r="G29" s="20">
        <v>6.6019548821321062E-3</v>
      </c>
      <c r="H29" s="20">
        <v>7.5663061219601495E-3</v>
      </c>
      <c r="I29" s="20">
        <v>7.7080900595627114E-3</v>
      </c>
      <c r="J29" s="20">
        <v>8.1210790029830754E-3</v>
      </c>
      <c r="K29" s="20">
        <v>8.2796340136924943E-3</v>
      </c>
    </row>
    <row r="30" spans="1:11" x14ac:dyDescent="0.25">
      <c r="A30" s="103" t="s">
        <v>21</v>
      </c>
      <c r="B30" s="20">
        <v>7.9007407372974139E-3</v>
      </c>
      <c r="C30" s="20">
        <v>9.4947355549829908E-3</v>
      </c>
      <c r="D30" s="20">
        <v>7.7008785262583567E-3</v>
      </c>
      <c r="E30" s="20">
        <v>7.4036890163765813E-3</v>
      </c>
      <c r="F30" s="20">
        <v>7.5504754032064102E-3</v>
      </c>
      <c r="G30" s="20">
        <v>8.3576095856671695E-3</v>
      </c>
      <c r="H30" s="20">
        <v>8.4549000605693529E-3</v>
      </c>
      <c r="I30" s="20">
        <v>7.6933357990652644E-3</v>
      </c>
      <c r="J30" s="20">
        <v>7.5174367815023756E-3</v>
      </c>
      <c r="K30" s="20">
        <v>7.9224321159590445E-3</v>
      </c>
    </row>
    <row r="31" spans="1:11" x14ac:dyDescent="0.25">
      <c r="A31" s="103" t="s">
        <v>30</v>
      </c>
      <c r="B31" s="20">
        <v>5.1205184524218093E-3</v>
      </c>
      <c r="C31" s="20">
        <v>4.7528449303953363E-3</v>
      </c>
      <c r="D31" s="20">
        <v>5.197014799777004E-3</v>
      </c>
      <c r="E31" s="20">
        <v>5.4259467123530447E-3</v>
      </c>
      <c r="F31" s="20">
        <v>6.1031832647034552E-3</v>
      </c>
      <c r="G31" s="20">
        <v>7.0268664880410578E-3</v>
      </c>
      <c r="H31" s="20">
        <v>8.258125648085245E-3</v>
      </c>
      <c r="I31" s="20">
        <v>7.7685445150135722E-3</v>
      </c>
      <c r="J31" s="20">
        <v>7.0375683733516449E-3</v>
      </c>
      <c r="K31" s="20">
        <v>6.8123803446075307E-3</v>
      </c>
    </row>
    <row r="32" spans="1:11" x14ac:dyDescent="0.25">
      <c r="A32" s="103" t="s">
        <v>34</v>
      </c>
      <c r="B32" s="20">
        <v>6.7652679219981004E-3</v>
      </c>
      <c r="C32" s="20">
        <v>6.99424736337488E-3</v>
      </c>
      <c r="D32" s="20">
        <v>5.4032013107149102E-3</v>
      </c>
      <c r="E32" s="20">
        <v>5.2592196686264024E-3</v>
      </c>
      <c r="F32" s="20">
        <v>5.4556752884067083E-3</v>
      </c>
      <c r="G32" s="20">
        <v>5.4850557070617086E-3</v>
      </c>
      <c r="H32" s="20">
        <v>5.9989979053438093E-3</v>
      </c>
      <c r="I32" s="20">
        <v>5.9937133704852348E-3</v>
      </c>
      <c r="J32" s="20">
        <v>5.7674283649582292E-3</v>
      </c>
      <c r="K32" s="20">
        <v>6.1418445930815592E-3</v>
      </c>
    </row>
    <row r="33" spans="1:11" x14ac:dyDescent="0.25">
      <c r="A33" s="103" t="s">
        <v>39</v>
      </c>
      <c r="B33" s="20">
        <v>3.8206642184087035E-3</v>
      </c>
      <c r="C33" s="20">
        <v>4.8795737698781576E-3</v>
      </c>
      <c r="D33" s="20">
        <v>4.8863174347496159E-3</v>
      </c>
      <c r="E33" s="20">
        <v>5.0692599539053813E-3</v>
      </c>
      <c r="F33" s="20">
        <v>4.9697576929717182E-3</v>
      </c>
      <c r="G33" s="20">
        <v>4.7490961767587296E-3</v>
      </c>
      <c r="H33" s="20">
        <v>4.6413555550027024E-3</v>
      </c>
      <c r="I33" s="20">
        <v>4.7107822822054293E-3</v>
      </c>
      <c r="J33" s="20">
        <v>4.6273691144351212E-3</v>
      </c>
      <c r="K33" s="20">
        <v>5.1656325550623579E-3</v>
      </c>
    </row>
    <row r="35" spans="1:11" x14ac:dyDescent="0.25">
      <c r="A35" s="9" t="s">
        <v>107</v>
      </c>
    </row>
    <row r="36" spans="1:11" x14ac:dyDescent="0.25">
      <c r="A36" s="9" t="s">
        <v>125</v>
      </c>
    </row>
    <row r="37" spans="1:11" x14ac:dyDescent="0.25">
      <c r="A37" s="43" t="s">
        <v>47</v>
      </c>
      <c r="B37" s="43"/>
    </row>
  </sheetData>
  <autoFilter ref="A3:K3" xr:uid="{383E33F5-975A-4E95-AFCF-3C231BF82462}">
    <sortState xmlns:xlrd2="http://schemas.microsoft.com/office/spreadsheetml/2017/richdata2" ref="A4:K33">
      <sortCondition descending="1" ref="K3"/>
    </sortState>
  </autoFilter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82B3-625A-4E9C-8A72-0653A7CA03CB}">
  <dimension ref="A1:K38"/>
  <sheetViews>
    <sheetView workbookViewId="0">
      <selection activeCell="O9" sqref="O9"/>
    </sheetView>
  </sheetViews>
  <sheetFormatPr defaultRowHeight="15" x14ac:dyDescent="0.25"/>
  <cols>
    <col min="1" max="1" width="23" style="9" customWidth="1"/>
    <col min="2" max="10" width="9.140625" style="9"/>
    <col min="11" max="11" width="9.85546875" style="9" customWidth="1"/>
    <col min="12" max="16384" width="9.140625" style="9"/>
  </cols>
  <sheetData>
    <row r="1" spans="1:11" x14ac:dyDescent="0.25">
      <c r="A1" s="100" t="s">
        <v>140</v>
      </c>
    </row>
    <row r="3" spans="1:11" x14ac:dyDescent="0.25">
      <c r="A3" s="51"/>
      <c r="B3" s="106" t="s">
        <v>81</v>
      </c>
      <c r="C3" s="106" t="s">
        <v>82</v>
      </c>
      <c r="D3" s="106" t="s">
        <v>83</v>
      </c>
      <c r="E3" s="106" t="s">
        <v>84</v>
      </c>
      <c r="F3" s="106" t="s">
        <v>85</v>
      </c>
      <c r="G3" s="106" t="s">
        <v>86</v>
      </c>
      <c r="H3" s="106" t="s">
        <v>87</v>
      </c>
      <c r="I3" s="106" t="s">
        <v>89</v>
      </c>
      <c r="J3" s="106" t="s">
        <v>105</v>
      </c>
      <c r="K3" s="106" t="s">
        <v>106</v>
      </c>
    </row>
    <row r="4" spans="1:11" x14ac:dyDescent="0.25">
      <c r="A4" s="11" t="s">
        <v>27</v>
      </c>
      <c r="B4" s="107">
        <v>27.48</v>
      </c>
      <c r="C4" s="107">
        <v>27.44</v>
      </c>
      <c r="D4" s="107">
        <v>26.11</v>
      </c>
      <c r="E4" s="107">
        <v>25.81</v>
      </c>
      <c r="F4" s="107">
        <v>23.81</v>
      </c>
      <c r="G4" s="107">
        <v>20.81</v>
      </c>
      <c r="H4" s="107">
        <v>18.329999999999998</v>
      </c>
      <c r="I4" s="107">
        <v>18.329999999999998</v>
      </c>
      <c r="J4" s="107">
        <v>16.760000000000002</v>
      </c>
      <c r="K4" s="107">
        <v>16.760000000000002</v>
      </c>
    </row>
    <row r="5" spans="1:11" x14ac:dyDescent="0.25">
      <c r="A5" s="11" t="s">
        <v>20</v>
      </c>
      <c r="B5" s="107">
        <v>24.27</v>
      </c>
      <c r="C5" s="107">
        <v>24.27</v>
      </c>
      <c r="D5" s="107">
        <v>22.51</v>
      </c>
      <c r="E5" s="107">
        <v>22.51</v>
      </c>
      <c r="F5" s="107">
        <v>19.96</v>
      </c>
      <c r="G5" s="108">
        <v>19.96</v>
      </c>
      <c r="H5" s="107">
        <v>17.82</v>
      </c>
      <c r="I5" s="108">
        <v>17.82</v>
      </c>
      <c r="J5" s="107">
        <v>17.260000000000002</v>
      </c>
      <c r="K5" s="107">
        <v>17.82</v>
      </c>
    </row>
    <row r="6" spans="1:11" x14ac:dyDescent="0.25">
      <c r="A6" s="11" t="s">
        <v>38</v>
      </c>
      <c r="B6" s="107">
        <v>28.27</v>
      </c>
      <c r="C6" s="108">
        <v>28.27</v>
      </c>
      <c r="D6" s="108">
        <v>28.27</v>
      </c>
      <c r="E6" s="108">
        <v>28.27</v>
      </c>
      <c r="F6" s="107">
        <v>25.02</v>
      </c>
      <c r="G6" s="108">
        <v>25.02</v>
      </c>
      <c r="H6" s="107">
        <v>24.24</v>
      </c>
      <c r="I6" s="108">
        <v>24.24</v>
      </c>
      <c r="J6" s="107">
        <v>23.25</v>
      </c>
      <c r="K6" s="107">
        <v>23.25</v>
      </c>
    </row>
    <row r="7" spans="1:11" x14ac:dyDescent="0.25">
      <c r="A7" s="11" t="s">
        <v>21</v>
      </c>
      <c r="B7" s="107">
        <v>31.62</v>
      </c>
      <c r="C7" s="107">
        <v>26.42</v>
      </c>
      <c r="D7" s="107">
        <v>20.350000000000001</v>
      </c>
      <c r="E7" s="107">
        <v>21.84</v>
      </c>
      <c r="F7" s="107">
        <v>24.33</v>
      </c>
      <c r="G7" s="107">
        <v>23.4</v>
      </c>
      <c r="H7" s="107">
        <v>23.62</v>
      </c>
      <c r="I7" s="107">
        <v>25.34</v>
      </c>
      <c r="J7" s="107">
        <v>26.07</v>
      </c>
      <c r="K7" s="107">
        <v>24.58</v>
      </c>
    </row>
    <row r="8" spans="1:11" x14ac:dyDescent="0.25">
      <c r="A8" s="11" t="s">
        <v>43</v>
      </c>
      <c r="B8" s="107">
        <v>26.03</v>
      </c>
      <c r="C8" s="107">
        <v>27.5</v>
      </c>
      <c r="D8" s="107">
        <v>28.89</v>
      </c>
      <c r="E8" s="107">
        <v>28.87</v>
      </c>
      <c r="F8" s="107">
        <v>29.01</v>
      </c>
      <c r="G8" s="107">
        <v>28.27</v>
      </c>
      <c r="H8" s="107">
        <v>27.79</v>
      </c>
      <c r="I8" s="107">
        <v>27.68</v>
      </c>
      <c r="J8" s="107">
        <v>25.58</v>
      </c>
      <c r="K8" s="107">
        <v>25.86</v>
      </c>
    </row>
    <row r="9" spans="1:11" x14ac:dyDescent="0.25">
      <c r="A9" s="11" t="s">
        <v>42</v>
      </c>
      <c r="B9" s="107">
        <v>26.87</v>
      </c>
      <c r="C9" s="107">
        <v>21.78</v>
      </c>
      <c r="D9" s="107">
        <v>19.89</v>
      </c>
      <c r="E9" s="107">
        <v>20.190000000000001</v>
      </c>
      <c r="F9" s="107">
        <v>22.85</v>
      </c>
      <c r="G9" s="107">
        <v>23.71</v>
      </c>
      <c r="H9" s="107">
        <v>24.72</v>
      </c>
      <c r="I9" s="107">
        <v>25.07</v>
      </c>
      <c r="J9" s="107">
        <v>24.31</v>
      </c>
      <c r="K9" s="107">
        <v>26.09</v>
      </c>
    </row>
    <row r="10" spans="1:11" x14ac:dyDescent="0.25">
      <c r="A10" s="11" t="s">
        <v>44</v>
      </c>
      <c r="B10" s="107">
        <v>29.89</v>
      </c>
      <c r="C10" s="107">
        <v>29.89</v>
      </c>
      <c r="D10" s="107">
        <v>30.2</v>
      </c>
      <c r="E10" s="107">
        <v>30.2</v>
      </c>
      <c r="F10" s="107">
        <v>28.34</v>
      </c>
      <c r="G10" s="107">
        <v>28.34</v>
      </c>
      <c r="H10" s="107">
        <v>28.7</v>
      </c>
      <c r="I10" s="107">
        <v>28.7</v>
      </c>
      <c r="J10" s="107">
        <v>28.7</v>
      </c>
      <c r="K10" s="107">
        <v>28.7</v>
      </c>
    </row>
    <row r="11" spans="1:11" x14ac:dyDescent="0.25">
      <c r="A11" s="109" t="s">
        <v>25</v>
      </c>
      <c r="B11" s="110">
        <v>31.21</v>
      </c>
      <c r="C11" s="110">
        <v>31.28</v>
      </c>
      <c r="D11" s="110">
        <v>31.55</v>
      </c>
      <c r="E11" s="110">
        <v>30.22</v>
      </c>
      <c r="F11" s="110">
        <v>29.4</v>
      </c>
      <c r="G11" s="110">
        <v>29.58</v>
      </c>
      <c r="H11" s="110">
        <v>29.4</v>
      </c>
      <c r="I11" s="110">
        <v>30.3</v>
      </c>
      <c r="J11" s="110">
        <v>30.68</v>
      </c>
      <c r="K11" s="111">
        <v>29</v>
      </c>
    </row>
    <row r="12" spans="1:11" x14ac:dyDescent="0.25">
      <c r="A12" s="109" t="s">
        <v>40</v>
      </c>
      <c r="B12" s="110">
        <v>29.1</v>
      </c>
      <c r="C12" s="110">
        <v>28.71</v>
      </c>
      <c r="D12" s="110">
        <v>27.9</v>
      </c>
      <c r="E12" s="110">
        <v>28.52</v>
      </c>
      <c r="F12" s="110">
        <v>27.72</v>
      </c>
      <c r="G12" s="110">
        <v>27.85</v>
      </c>
      <c r="H12" s="110">
        <v>27.8</v>
      </c>
      <c r="I12" s="110">
        <v>29.7</v>
      </c>
      <c r="J12" s="110">
        <v>29.96</v>
      </c>
      <c r="K12" s="110">
        <v>29.96</v>
      </c>
    </row>
    <row r="13" spans="1:11" x14ac:dyDescent="0.25">
      <c r="A13" s="104" t="s">
        <v>90</v>
      </c>
      <c r="B13" s="112">
        <v>32.569699380982733</v>
      </c>
      <c r="C13" s="112">
        <v>32.211781678536354</v>
      </c>
      <c r="D13" s="112">
        <v>31.52216177845137</v>
      </c>
      <c r="E13" s="112">
        <v>30.705985988153412</v>
      </c>
      <c r="F13" s="112">
        <v>29.444601137437655</v>
      </c>
      <c r="G13" s="112">
        <v>29.376234101817438</v>
      </c>
      <c r="H13" s="112">
        <v>28.906520617658259</v>
      </c>
      <c r="I13" s="112">
        <v>30.113405587724085</v>
      </c>
      <c r="J13" s="112">
        <v>30.018718231450851</v>
      </c>
      <c r="K13" s="112">
        <v>29.994893594764278</v>
      </c>
    </row>
    <row r="14" spans="1:11" x14ac:dyDescent="0.25">
      <c r="A14" s="104" t="s">
        <v>88</v>
      </c>
      <c r="B14" s="113">
        <v>32.9</v>
      </c>
      <c r="C14" s="113">
        <v>32.380000000000003</v>
      </c>
      <c r="D14" s="113">
        <v>32.380000000000003</v>
      </c>
      <c r="E14" s="113">
        <v>30.74</v>
      </c>
      <c r="F14" s="113">
        <v>29.71</v>
      </c>
      <c r="G14" s="113">
        <v>29.49</v>
      </c>
      <c r="H14" s="113">
        <v>29.3</v>
      </c>
      <c r="I14" s="113">
        <v>30.16</v>
      </c>
      <c r="J14" s="113">
        <v>30.29</v>
      </c>
      <c r="K14" s="113">
        <v>30.29</v>
      </c>
    </row>
    <row r="15" spans="1:11" x14ac:dyDescent="0.25">
      <c r="A15" s="109" t="s">
        <v>45</v>
      </c>
      <c r="B15" s="110">
        <v>34.74</v>
      </c>
      <c r="C15" s="110">
        <v>32.94</v>
      </c>
      <c r="D15" s="110">
        <v>32.21</v>
      </c>
      <c r="E15" s="110">
        <v>35.619999999999997</v>
      </c>
      <c r="F15" s="110">
        <v>34.549999999999997</v>
      </c>
      <c r="G15" s="110">
        <v>34.1</v>
      </c>
      <c r="H15" s="110">
        <v>33.67</v>
      </c>
      <c r="I15" s="110">
        <v>34.020000000000003</v>
      </c>
      <c r="J15" s="110">
        <v>32.32</v>
      </c>
      <c r="K15" s="110">
        <v>30.31</v>
      </c>
    </row>
    <row r="16" spans="1:11" x14ac:dyDescent="0.25">
      <c r="A16" s="109" t="s">
        <v>31</v>
      </c>
      <c r="B16" s="110">
        <v>34.54</v>
      </c>
      <c r="C16" s="110">
        <v>33.090000000000003</v>
      </c>
      <c r="D16" s="110">
        <v>35.35</v>
      </c>
      <c r="E16" s="110">
        <v>39.19</v>
      </c>
      <c r="F16" s="110">
        <v>36.36</v>
      </c>
      <c r="G16" s="110">
        <v>32.409999999999997</v>
      </c>
      <c r="H16" s="110">
        <v>32.28</v>
      </c>
      <c r="I16" s="110">
        <v>29.09</v>
      </c>
      <c r="J16" s="110">
        <v>29.76</v>
      </c>
      <c r="K16" s="110">
        <v>30.38</v>
      </c>
    </row>
    <row r="17" spans="1:11" x14ac:dyDescent="0.25">
      <c r="A17" s="109" t="s">
        <v>34</v>
      </c>
      <c r="B17" s="110">
        <v>35.369999999999997</v>
      </c>
      <c r="C17" s="110">
        <v>31.1</v>
      </c>
      <c r="D17" s="110">
        <v>32.81</v>
      </c>
      <c r="E17" s="110">
        <v>33.36</v>
      </c>
      <c r="F17" s="110">
        <v>31.28</v>
      </c>
      <c r="G17" s="110">
        <v>29.89</v>
      </c>
      <c r="H17" s="110">
        <v>31.18</v>
      </c>
      <c r="I17" s="110">
        <v>30.31</v>
      </c>
      <c r="J17" s="110">
        <v>31.06</v>
      </c>
      <c r="K17" s="110">
        <v>30.53</v>
      </c>
    </row>
    <row r="18" spans="1:11" x14ac:dyDescent="0.25">
      <c r="A18" s="109" t="s">
        <v>26</v>
      </c>
      <c r="B18" s="110">
        <v>39.74</v>
      </c>
      <c r="C18" s="110">
        <v>41.73</v>
      </c>
      <c r="D18" s="110">
        <v>36.36</v>
      </c>
      <c r="E18" s="110">
        <v>41.42</v>
      </c>
      <c r="F18" s="110">
        <v>43.11</v>
      </c>
      <c r="G18" s="110">
        <v>42.39</v>
      </c>
      <c r="H18" s="110">
        <v>39.119999999999997</v>
      </c>
      <c r="I18" s="110">
        <v>36.92</v>
      </c>
      <c r="J18" s="110">
        <v>35.94</v>
      </c>
      <c r="K18" s="110">
        <v>30.63</v>
      </c>
    </row>
    <row r="19" spans="1:11" x14ac:dyDescent="0.25">
      <c r="A19" s="109" t="s">
        <v>39</v>
      </c>
      <c r="B19" s="110">
        <v>52.29</v>
      </c>
      <c r="C19" s="110">
        <v>48.55</v>
      </c>
      <c r="D19" s="110">
        <v>41.69</v>
      </c>
      <c r="E19" s="110">
        <v>39.590000000000003</v>
      </c>
      <c r="F19" s="110">
        <v>35.93</v>
      </c>
      <c r="G19" s="110">
        <v>33.32</v>
      </c>
      <c r="H19" s="110">
        <v>34.39</v>
      </c>
      <c r="I19" s="110">
        <v>32.86</v>
      </c>
      <c r="J19" s="110">
        <v>31.65</v>
      </c>
      <c r="K19" s="110">
        <v>30.9</v>
      </c>
    </row>
    <row r="20" spans="1:11" x14ac:dyDescent="0.25">
      <c r="A20" s="109" t="s">
        <v>19</v>
      </c>
      <c r="B20" s="110">
        <v>33.57</v>
      </c>
      <c r="C20" s="110">
        <v>35.619999999999997</v>
      </c>
      <c r="D20" s="110">
        <v>32.590000000000003</v>
      </c>
      <c r="E20" s="110">
        <v>30.34</v>
      </c>
      <c r="F20" s="110">
        <v>27.62</v>
      </c>
      <c r="G20" s="110">
        <v>30.25</v>
      </c>
      <c r="H20" s="110">
        <v>26.97</v>
      </c>
      <c r="I20" s="110">
        <v>33.33</v>
      </c>
      <c r="J20" s="110">
        <v>28.46</v>
      </c>
      <c r="K20" s="110">
        <v>31.21</v>
      </c>
    </row>
    <row r="21" spans="1:11" x14ac:dyDescent="0.25">
      <c r="A21" s="109" t="s">
        <v>33</v>
      </c>
      <c r="B21" s="110">
        <v>23.94</v>
      </c>
      <c r="C21" s="110">
        <v>25.61</v>
      </c>
      <c r="D21" s="114">
        <v>32.72</v>
      </c>
      <c r="E21" s="110">
        <v>47.74</v>
      </c>
      <c r="F21" s="110">
        <v>43.58</v>
      </c>
      <c r="G21" s="110">
        <v>34.32</v>
      </c>
      <c r="H21" s="110">
        <v>35.4</v>
      </c>
      <c r="I21" s="110">
        <v>35.869999999999997</v>
      </c>
      <c r="J21" s="110">
        <v>33.89</v>
      </c>
      <c r="K21" s="110">
        <v>31.85</v>
      </c>
    </row>
    <row r="22" spans="1:11" x14ac:dyDescent="0.25">
      <c r="A22" s="109" t="s">
        <v>37</v>
      </c>
      <c r="B22" s="110">
        <v>35.299999999999997</v>
      </c>
      <c r="C22" s="110">
        <v>34.590000000000003</v>
      </c>
      <c r="D22" s="110">
        <v>34.590000000000003</v>
      </c>
      <c r="E22" s="110">
        <v>32.44</v>
      </c>
      <c r="F22" s="110">
        <v>32.479999999999997</v>
      </c>
      <c r="G22" s="110">
        <v>31.53</v>
      </c>
      <c r="H22" s="110">
        <v>31.35</v>
      </c>
      <c r="I22" s="110">
        <v>31.76</v>
      </c>
      <c r="J22" s="110">
        <v>32.46</v>
      </c>
      <c r="K22" s="110">
        <v>31.96</v>
      </c>
    </row>
    <row r="23" spans="1:11" x14ac:dyDescent="0.25">
      <c r="A23" s="104" t="s">
        <v>23</v>
      </c>
      <c r="B23" s="112">
        <v>39.530428041407959</v>
      </c>
      <c r="C23" s="112">
        <v>37.782233376600679</v>
      </c>
      <c r="D23" s="112">
        <v>35.582899033185022</v>
      </c>
      <c r="E23" s="112">
        <v>35.23547935028617</v>
      </c>
      <c r="F23" s="112">
        <v>35.232810309840076</v>
      </c>
      <c r="G23" s="112">
        <v>34.039991877770873</v>
      </c>
      <c r="H23" s="112">
        <v>35.370505761289387</v>
      </c>
      <c r="I23" s="112">
        <v>35.2339081601258</v>
      </c>
      <c r="J23" s="112">
        <v>34.420772552929655</v>
      </c>
      <c r="K23" s="112">
        <v>32.047738559920205</v>
      </c>
    </row>
    <row r="24" spans="1:11" x14ac:dyDescent="0.25">
      <c r="A24" s="109" t="s">
        <v>36</v>
      </c>
      <c r="B24" s="110">
        <v>46.39</v>
      </c>
      <c r="C24" s="110">
        <v>47.14</v>
      </c>
      <c r="D24" s="110">
        <v>44.3</v>
      </c>
      <c r="E24" s="110">
        <v>42.64</v>
      </c>
      <c r="F24" s="110">
        <v>41.04</v>
      </c>
      <c r="G24" s="110">
        <v>40.58</v>
      </c>
      <c r="H24" s="110">
        <v>40.24</v>
      </c>
      <c r="I24" s="110">
        <v>37.29</v>
      </c>
      <c r="J24" s="110">
        <v>35.58</v>
      </c>
      <c r="K24" s="110">
        <v>33.200000000000003</v>
      </c>
    </row>
    <row r="25" spans="1:11" x14ac:dyDescent="0.25">
      <c r="A25" s="109" t="s">
        <v>35</v>
      </c>
      <c r="B25" s="110">
        <v>47.24</v>
      </c>
      <c r="C25" s="110">
        <v>45.21</v>
      </c>
      <c r="D25" s="110">
        <v>41.82</v>
      </c>
      <c r="E25" s="110">
        <v>38.86</v>
      </c>
      <c r="F25" s="110">
        <v>38.28</v>
      </c>
      <c r="G25" s="110">
        <v>35.42</v>
      </c>
      <c r="H25" s="110">
        <v>38.82</v>
      </c>
      <c r="I25" s="110">
        <v>38.97</v>
      </c>
      <c r="J25" s="110">
        <v>37.39</v>
      </c>
      <c r="K25" s="110">
        <v>33.479999999999997</v>
      </c>
    </row>
    <row r="26" spans="1:11" x14ac:dyDescent="0.25">
      <c r="A26" s="109" t="s">
        <v>41</v>
      </c>
      <c r="B26" s="110">
        <v>38.9</v>
      </c>
      <c r="C26" s="110">
        <v>41.38</v>
      </c>
      <c r="D26" s="110">
        <v>31.94</v>
      </c>
      <c r="E26" s="110">
        <v>40.99</v>
      </c>
      <c r="F26" s="110">
        <v>35.5</v>
      </c>
      <c r="G26" s="110">
        <v>38.01</v>
      </c>
      <c r="H26" s="110">
        <v>40.450000000000003</v>
      </c>
      <c r="I26" s="110">
        <v>39.61</v>
      </c>
      <c r="J26" s="110">
        <v>37.92</v>
      </c>
      <c r="K26" s="110">
        <v>33.58</v>
      </c>
    </row>
    <row r="27" spans="1:11" x14ac:dyDescent="0.25">
      <c r="A27" s="109" t="s">
        <v>46</v>
      </c>
      <c r="B27" s="110">
        <v>35.880000000000003</v>
      </c>
      <c r="C27" s="110">
        <v>33.49</v>
      </c>
      <c r="D27" s="110">
        <v>34.619999999999997</v>
      </c>
      <c r="E27" s="110">
        <v>26.25</v>
      </c>
      <c r="F27" s="110">
        <v>31.89</v>
      </c>
      <c r="G27" s="110">
        <v>32.35</v>
      </c>
      <c r="H27" s="110">
        <v>33.28</v>
      </c>
      <c r="I27" s="110">
        <v>32.479999999999997</v>
      </c>
      <c r="J27" s="110">
        <v>35.08</v>
      </c>
      <c r="K27" s="110">
        <v>34.619999999999997</v>
      </c>
    </row>
    <row r="28" spans="1:11" x14ac:dyDescent="0.25">
      <c r="A28" s="109" t="s">
        <v>28</v>
      </c>
      <c r="B28" s="110">
        <v>41.44</v>
      </c>
      <c r="C28" s="110">
        <v>39.71</v>
      </c>
      <c r="D28" s="110">
        <v>37.979999999999997</v>
      </c>
      <c r="E28" s="110">
        <v>35.229999999999997</v>
      </c>
      <c r="F28" s="110">
        <v>32.28</v>
      </c>
      <c r="G28" s="110">
        <v>32.76</v>
      </c>
      <c r="H28" s="110">
        <v>32.32</v>
      </c>
      <c r="I28" s="110">
        <v>33.69</v>
      </c>
      <c r="J28" s="110">
        <v>35.15</v>
      </c>
      <c r="K28" s="110">
        <v>35.57</v>
      </c>
    </row>
    <row r="29" spans="1:11" x14ac:dyDescent="0.25">
      <c r="A29" s="109" t="s">
        <v>30</v>
      </c>
      <c r="B29" s="110">
        <v>59.5</v>
      </c>
      <c r="C29" s="110">
        <v>53.03</v>
      </c>
      <c r="D29" s="110">
        <v>50.56</v>
      </c>
      <c r="E29" s="110">
        <v>41.11</v>
      </c>
      <c r="F29" s="110">
        <v>38.479999999999997</v>
      </c>
      <c r="G29" s="110">
        <v>33.83</v>
      </c>
      <c r="H29" s="110">
        <v>35.43</v>
      </c>
      <c r="I29" s="110">
        <v>35.46</v>
      </c>
      <c r="J29" s="110">
        <v>36.74</v>
      </c>
      <c r="K29" s="110">
        <v>36.74</v>
      </c>
    </row>
    <row r="30" spans="1:11" x14ac:dyDescent="0.25">
      <c r="A30" s="104" t="s">
        <v>22</v>
      </c>
      <c r="B30" s="113">
        <v>47.22</v>
      </c>
      <c r="C30" s="113">
        <v>49.47</v>
      </c>
      <c r="D30" s="113">
        <v>46.36</v>
      </c>
      <c r="E30" s="113">
        <v>37.6</v>
      </c>
      <c r="F30" s="113">
        <v>40.19</v>
      </c>
      <c r="G30" s="113">
        <v>42.79</v>
      </c>
      <c r="H30" s="113">
        <v>37.229999999999997</v>
      </c>
      <c r="I30" s="113">
        <v>36.99</v>
      </c>
      <c r="J30" s="113">
        <v>36.979999999999997</v>
      </c>
      <c r="K30" s="113">
        <v>37.21</v>
      </c>
    </row>
    <row r="31" spans="1:11" x14ac:dyDescent="0.25">
      <c r="A31" s="11" t="s">
        <v>24</v>
      </c>
      <c r="B31" s="107">
        <v>41.63</v>
      </c>
      <c r="C31" s="107">
        <v>41.36</v>
      </c>
      <c r="D31" s="107">
        <v>40.93</v>
      </c>
      <c r="E31" s="107">
        <v>39.950000000000003</v>
      </c>
      <c r="F31" s="107">
        <v>38.9</v>
      </c>
      <c r="G31" s="107">
        <v>37.61</v>
      </c>
      <c r="H31" s="107">
        <v>37.89</v>
      </c>
      <c r="I31" s="107">
        <v>38.51</v>
      </c>
      <c r="J31" s="107">
        <v>37.46</v>
      </c>
      <c r="K31" s="107">
        <v>37.700000000000003</v>
      </c>
    </row>
    <row r="32" spans="1:11" x14ac:dyDescent="0.25">
      <c r="A32" s="11" t="s">
        <v>29</v>
      </c>
      <c r="B32" s="107">
        <v>52.27</v>
      </c>
      <c r="C32" s="107">
        <v>53.28</v>
      </c>
      <c r="D32" s="107">
        <v>53.06</v>
      </c>
      <c r="E32" s="107">
        <v>42.57</v>
      </c>
      <c r="F32" s="107">
        <v>37.619999999999997</v>
      </c>
      <c r="G32" s="107">
        <v>40.619999999999997</v>
      </c>
      <c r="H32" s="107">
        <v>41.14</v>
      </c>
      <c r="I32" s="107">
        <v>42.67</v>
      </c>
      <c r="J32" s="107">
        <v>44.46</v>
      </c>
      <c r="K32" s="107">
        <v>42.77</v>
      </c>
    </row>
    <row r="33" spans="1:11" x14ac:dyDescent="0.25">
      <c r="A33" s="11" t="s">
        <v>32</v>
      </c>
      <c r="B33" s="107">
        <v>48.38</v>
      </c>
      <c r="C33" s="107">
        <v>42.79</v>
      </c>
      <c r="D33" s="107">
        <v>46.58</v>
      </c>
      <c r="E33" s="107">
        <v>40.32</v>
      </c>
      <c r="F33" s="107">
        <v>43.07</v>
      </c>
      <c r="G33" s="107">
        <v>43.07</v>
      </c>
      <c r="H33" s="107">
        <v>43.16</v>
      </c>
      <c r="I33" s="107">
        <v>43.16</v>
      </c>
      <c r="J33" s="107">
        <v>46.99</v>
      </c>
      <c r="K33" s="107">
        <v>46.99</v>
      </c>
    </row>
    <row r="34" spans="1:11" x14ac:dyDescent="0.25">
      <c r="A34" s="115" t="s">
        <v>110</v>
      </c>
    </row>
    <row r="36" spans="1:11" x14ac:dyDescent="0.25">
      <c r="A36" s="9" t="s">
        <v>111</v>
      </c>
    </row>
    <row r="37" spans="1:11" x14ac:dyDescent="0.25">
      <c r="A37" s="9" t="s">
        <v>125</v>
      </c>
    </row>
    <row r="38" spans="1:11" x14ac:dyDescent="0.25">
      <c r="A38" s="43" t="s">
        <v>47</v>
      </c>
    </row>
  </sheetData>
  <autoFilter ref="A3:K3" xr:uid="{4EA482B3-625A-4E9C-8A72-0653A7CA03CB}">
    <sortState xmlns:xlrd2="http://schemas.microsoft.com/office/spreadsheetml/2017/richdata2" ref="A4:K34">
      <sortCondition ref="K3"/>
    </sortState>
  </autoFilter>
  <phoneticPr fontId="5" type="noConversion"/>
  <pageMargins left="0.7" right="0.7" top="0.75" bottom="0.75" header="0.3" footer="0.3"/>
  <ignoredErrors>
    <ignoredError sqref="B3:J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B0F9-89B5-48EB-B964-F6D06A2BFA9D}">
  <dimension ref="A1:D37"/>
  <sheetViews>
    <sheetView workbookViewId="0">
      <selection activeCell="M16" sqref="M16"/>
    </sheetView>
  </sheetViews>
  <sheetFormatPr defaultRowHeight="15" x14ac:dyDescent="0.25"/>
  <cols>
    <col min="1" max="1" width="36.7109375" customWidth="1"/>
  </cols>
  <sheetData>
    <row r="1" spans="1:4" x14ac:dyDescent="0.25">
      <c r="A1" s="2" t="s">
        <v>130</v>
      </c>
    </row>
    <row r="2" spans="1:4" x14ac:dyDescent="0.25">
      <c r="A2" s="2"/>
    </row>
    <row r="3" spans="1:4" ht="30" x14ac:dyDescent="0.25">
      <c r="A3" s="4" t="s">
        <v>78</v>
      </c>
      <c r="B3" s="4" t="s">
        <v>79</v>
      </c>
      <c r="C3" s="4" t="s">
        <v>80</v>
      </c>
      <c r="D3" s="4" t="s">
        <v>2</v>
      </c>
    </row>
    <row r="4" spans="1:4" x14ac:dyDescent="0.25">
      <c r="A4" s="1" t="s">
        <v>38</v>
      </c>
      <c r="B4" s="5">
        <v>9.2046939417376843E-3</v>
      </c>
      <c r="C4" s="5">
        <v>2.6518664808546366E-2</v>
      </c>
      <c r="D4" s="5">
        <f t="shared" ref="D4:D33" si="0">B4+C4</f>
        <v>3.5723358750284054E-2</v>
      </c>
    </row>
    <row r="5" spans="1:4" x14ac:dyDescent="0.25">
      <c r="A5" s="1" t="s">
        <v>20</v>
      </c>
      <c r="B5" s="5">
        <v>8.4314997670716062E-3</v>
      </c>
      <c r="C5" s="5">
        <v>2.4801643612513136E-2</v>
      </c>
      <c r="D5" s="5">
        <f t="shared" si="0"/>
        <v>3.3233143379584745E-2</v>
      </c>
    </row>
    <row r="6" spans="1:4" x14ac:dyDescent="0.25">
      <c r="A6" s="1" t="s">
        <v>19</v>
      </c>
      <c r="B6" s="5">
        <v>1.0085973593628592E-2</v>
      </c>
      <c r="C6" s="5">
        <v>2.2837783666897916E-2</v>
      </c>
      <c r="D6" s="5">
        <f t="shared" si="0"/>
        <v>3.2923757260526508E-2</v>
      </c>
    </row>
    <row r="7" spans="1:4" x14ac:dyDescent="0.25">
      <c r="A7" s="1" t="s">
        <v>40</v>
      </c>
      <c r="B7" s="5">
        <v>9.1182759732890539E-3</v>
      </c>
      <c r="C7" s="5">
        <v>2.1934273870817457E-2</v>
      </c>
      <c r="D7" s="5">
        <f t="shared" si="0"/>
        <v>3.1052549844106513E-2</v>
      </c>
    </row>
    <row r="8" spans="1:4" x14ac:dyDescent="0.25">
      <c r="A8" s="1" t="s">
        <v>43</v>
      </c>
      <c r="B8" s="5">
        <v>9.8116479704959056E-3</v>
      </c>
      <c r="C8" s="5">
        <v>2.1065937845293762E-2</v>
      </c>
      <c r="D8" s="5">
        <f t="shared" si="0"/>
        <v>3.0877585815789668E-2</v>
      </c>
    </row>
    <row r="9" spans="1:4" x14ac:dyDescent="0.25">
      <c r="A9" s="1" t="s">
        <v>44</v>
      </c>
      <c r="B9" s="5">
        <v>1.149246606274739E-2</v>
      </c>
      <c r="C9" s="5">
        <v>1.8365666923465186E-2</v>
      </c>
      <c r="D9" s="5">
        <f t="shared" si="0"/>
        <v>2.9858132986212576E-2</v>
      </c>
    </row>
    <row r="10" spans="1:4" x14ac:dyDescent="0.25">
      <c r="A10" s="29" t="s">
        <v>112</v>
      </c>
      <c r="B10" s="30">
        <v>7.1402575072569549E-3</v>
      </c>
      <c r="C10" s="30">
        <v>1.5042306395461516E-2</v>
      </c>
      <c r="D10" s="30">
        <f t="shared" si="0"/>
        <v>2.2182563902718472E-2</v>
      </c>
    </row>
    <row r="11" spans="1:4" x14ac:dyDescent="0.25">
      <c r="A11" s="1" t="s">
        <v>37</v>
      </c>
      <c r="B11" s="5">
        <v>7.0807863481665923E-3</v>
      </c>
      <c r="C11" s="5">
        <v>1.4788673660153823E-2</v>
      </c>
      <c r="D11" s="5">
        <f t="shared" si="0"/>
        <v>2.1869460008320414E-2</v>
      </c>
    </row>
    <row r="12" spans="1:4" x14ac:dyDescent="0.25">
      <c r="A12" s="29" t="s">
        <v>108</v>
      </c>
      <c r="B12" s="30">
        <v>7.0008366580363249E-3</v>
      </c>
      <c r="C12" s="30">
        <v>1.4829889525589911E-2</v>
      </c>
      <c r="D12" s="30">
        <f t="shared" si="0"/>
        <v>2.1830726183626234E-2</v>
      </c>
    </row>
    <row r="13" spans="1:4" x14ac:dyDescent="0.25">
      <c r="A13" s="1" t="s">
        <v>42</v>
      </c>
      <c r="B13" s="5">
        <v>6.4340465855214609E-3</v>
      </c>
      <c r="C13" s="5">
        <v>1.4904520947222258E-2</v>
      </c>
      <c r="D13" s="5">
        <f t="shared" si="0"/>
        <v>2.133856753274372E-2</v>
      </c>
    </row>
    <row r="14" spans="1:4" x14ac:dyDescent="0.25">
      <c r="A14" s="6" t="s">
        <v>25</v>
      </c>
      <c r="B14" s="5">
        <v>6.4041760998277452E-3</v>
      </c>
      <c r="C14" s="5">
        <v>1.4416259288365763E-2</v>
      </c>
      <c r="D14" s="5">
        <f t="shared" si="0"/>
        <v>2.0820435388193507E-2</v>
      </c>
    </row>
    <row r="15" spans="1:4" x14ac:dyDescent="0.25">
      <c r="A15" s="29" t="s">
        <v>22</v>
      </c>
      <c r="B15" s="30">
        <v>7.5952529341831677E-3</v>
      </c>
      <c r="C15" s="30">
        <v>1.0792478226030302E-2</v>
      </c>
      <c r="D15" s="30">
        <f t="shared" si="0"/>
        <v>1.8387731160213468E-2</v>
      </c>
    </row>
    <row r="16" spans="1:4" x14ac:dyDescent="0.25">
      <c r="A16" s="1" t="s">
        <v>45</v>
      </c>
      <c r="B16" s="5">
        <v>6.2954594863683768E-3</v>
      </c>
      <c r="C16" s="5">
        <v>1.204134384836178E-2</v>
      </c>
      <c r="D16" s="5">
        <f t="shared" si="0"/>
        <v>1.8336803334730156E-2</v>
      </c>
    </row>
    <row r="17" spans="1:4" x14ac:dyDescent="0.25">
      <c r="A17" s="1" t="s">
        <v>36</v>
      </c>
      <c r="B17" s="5">
        <v>5.8715601476975283E-3</v>
      </c>
      <c r="C17" s="5">
        <v>1.1042895936672424E-2</v>
      </c>
      <c r="D17" s="5">
        <f t="shared" si="0"/>
        <v>1.6914456084369953E-2</v>
      </c>
    </row>
    <row r="18" spans="1:4" x14ac:dyDescent="0.25">
      <c r="A18" s="1" t="s">
        <v>35</v>
      </c>
      <c r="B18" s="5">
        <v>5.5013636908661156E-3</v>
      </c>
      <c r="C18" s="5">
        <v>1.0113576368424327E-2</v>
      </c>
      <c r="D18" s="5">
        <f t="shared" si="0"/>
        <v>1.5614940059290441E-2</v>
      </c>
    </row>
    <row r="19" spans="1:4" x14ac:dyDescent="0.25">
      <c r="A19" s="1" t="s">
        <v>24</v>
      </c>
      <c r="B19" s="5">
        <v>6.4745035119239897E-3</v>
      </c>
      <c r="C19" s="5">
        <v>8.4616211179958413E-3</v>
      </c>
      <c r="D19" s="5">
        <f t="shared" si="0"/>
        <v>1.493612462991983E-2</v>
      </c>
    </row>
    <row r="20" spans="1:4" x14ac:dyDescent="0.25">
      <c r="A20" s="1" t="s">
        <v>29</v>
      </c>
      <c r="B20" s="5">
        <v>7.4955472300018353E-3</v>
      </c>
      <c r="C20" s="5">
        <v>7.4366432219981722E-3</v>
      </c>
      <c r="D20" s="5">
        <f t="shared" si="0"/>
        <v>1.4932190452000008E-2</v>
      </c>
    </row>
    <row r="21" spans="1:4" x14ac:dyDescent="0.25">
      <c r="A21" s="1" t="s">
        <v>26</v>
      </c>
      <c r="B21" s="5">
        <v>6.2899735420924169E-3</v>
      </c>
      <c r="C21" s="5">
        <v>7.5863725760264454E-3</v>
      </c>
      <c r="D21" s="5">
        <f t="shared" si="0"/>
        <v>1.3876346118118863E-2</v>
      </c>
    </row>
    <row r="22" spans="1:4" x14ac:dyDescent="0.25">
      <c r="A22" s="1" t="s">
        <v>46</v>
      </c>
      <c r="B22" s="5">
        <v>3.7060196603929028E-3</v>
      </c>
      <c r="C22" s="5">
        <v>1.0081128362125521E-2</v>
      </c>
      <c r="D22" s="5">
        <f t="shared" si="0"/>
        <v>1.3787148022518424E-2</v>
      </c>
    </row>
    <row r="23" spans="1:4" x14ac:dyDescent="0.25">
      <c r="A23" s="29" t="s">
        <v>28</v>
      </c>
      <c r="B23" s="30">
        <v>5.2606647721190405E-3</v>
      </c>
      <c r="C23" s="30">
        <v>7.8685888082592418E-3</v>
      </c>
      <c r="D23" s="30">
        <f t="shared" si="0"/>
        <v>1.3129253580378282E-2</v>
      </c>
    </row>
    <row r="24" spans="1:4" x14ac:dyDescent="0.25">
      <c r="A24" s="7" t="s">
        <v>109</v>
      </c>
      <c r="B24" s="5">
        <v>4.0436252942720741E-3</v>
      </c>
      <c r="C24" s="5">
        <v>7.323091620132313E-3</v>
      </c>
      <c r="D24" s="5">
        <f t="shared" si="0"/>
        <v>1.1366716914404388E-2</v>
      </c>
    </row>
    <row r="25" spans="1:4" x14ac:dyDescent="0.25">
      <c r="A25" s="1" t="s">
        <v>27</v>
      </c>
      <c r="B25" s="5">
        <v>2.1492423401584227E-3</v>
      </c>
      <c r="C25" s="5">
        <v>8.7027166096874248E-3</v>
      </c>
      <c r="D25" s="5">
        <f t="shared" si="0"/>
        <v>1.0851958949845848E-2</v>
      </c>
    </row>
    <row r="26" spans="1:4" x14ac:dyDescent="0.25">
      <c r="A26" s="6" t="s">
        <v>31</v>
      </c>
      <c r="B26" s="5">
        <v>6.0821651976886628E-3</v>
      </c>
      <c r="C26" s="5">
        <v>4.3806983879186041E-3</v>
      </c>
      <c r="D26" s="5">
        <f t="shared" si="0"/>
        <v>1.0462863585607267E-2</v>
      </c>
    </row>
    <row r="27" spans="1:4" x14ac:dyDescent="0.25">
      <c r="A27" s="6" t="s">
        <v>41</v>
      </c>
      <c r="B27" s="5">
        <v>4.5967300390745442E-3</v>
      </c>
      <c r="C27" s="5">
        <v>5.8159973771324024E-3</v>
      </c>
      <c r="D27" s="5">
        <f t="shared" si="0"/>
        <v>1.0412727416206947E-2</v>
      </c>
    </row>
    <row r="28" spans="1:4" x14ac:dyDescent="0.25">
      <c r="A28" s="1" t="s">
        <v>32</v>
      </c>
      <c r="B28" s="5">
        <v>5.556313485378819E-3</v>
      </c>
      <c r="C28" s="5">
        <v>4.7909206451677983E-3</v>
      </c>
      <c r="D28" s="5">
        <f t="shared" si="0"/>
        <v>1.0347234130546617E-2</v>
      </c>
    </row>
    <row r="29" spans="1:4" x14ac:dyDescent="0.25">
      <c r="A29" s="1" t="s">
        <v>33</v>
      </c>
      <c r="B29" s="5">
        <v>5.2763964425107165E-3</v>
      </c>
      <c r="C29" s="5">
        <v>3.0032375711817774E-3</v>
      </c>
      <c r="D29" s="5">
        <f t="shared" si="0"/>
        <v>8.2796340136924943E-3</v>
      </c>
    </row>
    <row r="30" spans="1:4" x14ac:dyDescent="0.25">
      <c r="A30" s="1" t="s">
        <v>21</v>
      </c>
      <c r="B30" s="5">
        <v>2.7917744086378006E-3</v>
      </c>
      <c r="C30" s="5">
        <v>5.1306577073212453E-3</v>
      </c>
      <c r="D30" s="5">
        <f t="shared" si="0"/>
        <v>7.9224321159590463E-3</v>
      </c>
    </row>
    <row r="31" spans="1:4" x14ac:dyDescent="0.25">
      <c r="A31" s="1" t="s">
        <v>30</v>
      </c>
      <c r="B31" s="5">
        <v>2.9036375239310784E-3</v>
      </c>
      <c r="C31" s="5">
        <v>3.9087428206764519E-3</v>
      </c>
      <c r="D31" s="5">
        <f t="shared" si="0"/>
        <v>6.8123803446075298E-3</v>
      </c>
    </row>
    <row r="32" spans="1:4" x14ac:dyDescent="0.25">
      <c r="A32" s="1" t="s">
        <v>34</v>
      </c>
      <c r="B32" s="5">
        <v>2.688611735841341E-3</v>
      </c>
      <c r="C32" s="5">
        <v>3.4531841769625455E-3</v>
      </c>
      <c r="D32" s="5">
        <f t="shared" si="0"/>
        <v>6.1417959128038865E-3</v>
      </c>
    </row>
    <row r="33" spans="1:4" x14ac:dyDescent="0.25">
      <c r="A33" s="1" t="s">
        <v>39</v>
      </c>
      <c r="B33" s="5">
        <v>1.9386740886756613E-3</v>
      </c>
      <c r="C33" s="5">
        <v>3.2269615492991613E-3</v>
      </c>
      <c r="D33" s="5">
        <f t="shared" si="0"/>
        <v>5.1656356379748223E-3</v>
      </c>
    </row>
    <row r="35" spans="1:4" x14ac:dyDescent="0.25">
      <c r="A35" t="s">
        <v>107</v>
      </c>
    </row>
    <row r="36" spans="1:4" x14ac:dyDescent="0.25">
      <c r="A36" t="s">
        <v>125</v>
      </c>
    </row>
    <row r="37" spans="1:4" x14ac:dyDescent="0.25">
      <c r="A37" s="3" t="s">
        <v>47</v>
      </c>
    </row>
  </sheetData>
  <autoFilter ref="A3:D3" xr:uid="{2D3BB0F9-89B5-48EB-B964-F6D06A2BFA9D}">
    <sortState xmlns:xlrd2="http://schemas.microsoft.com/office/spreadsheetml/2017/richdata2" ref="A4:D33">
      <sortCondition descending="1" ref="D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D888-D2B5-4A08-881B-F1DC92C16896}">
  <dimension ref="A1:O24"/>
  <sheetViews>
    <sheetView workbookViewId="0">
      <selection activeCell="I22" sqref="I22"/>
    </sheetView>
  </sheetViews>
  <sheetFormatPr defaultRowHeight="15" x14ac:dyDescent="0.25"/>
  <cols>
    <col min="1" max="1" width="9.140625" style="9"/>
    <col min="2" max="2" width="17" style="9" customWidth="1"/>
    <col min="3" max="3" width="18.28515625" style="9" customWidth="1"/>
    <col min="4" max="4" width="11.28515625" style="9" customWidth="1"/>
    <col min="5" max="5" width="13" style="9" customWidth="1"/>
    <col min="6" max="6" width="15.28515625" style="9" customWidth="1"/>
    <col min="7" max="7" width="9.140625" style="9"/>
    <col min="8" max="8" width="10.5703125" style="9" customWidth="1"/>
    <col min="9" max="9" width="13.28515625" style="9" customWidth="1"/>
    <col min="10" max="16384" width="9.140625" style="9"/>
  </cols>
  <sheetData>
    <row r="1" spans="1:15" x14ac:dyDescent="0.25">
      <c r="A1" s="15" t="s">
        <v>120</v>
      </c>
    </row>
    <row r="3" spans="1:15" ht="90" x14ac:dyDescent="0.25">
      <c r="A3" s="18"/>
      <c r="B3" s="18" t="s">
        <v>97</v>
      </c>
      <c r="C3" s="18" t="s">
        <v>50</v>
      </c>
      <c r="D3" s="18" t="s">
        <v>91</v>
      </c>
      <c r="E3" s="18" t="s">
        <v>92</v>
      </c>
      <c r="F3" s="18" t="s">
        <v>127</v>
      </c>
      <c r="G3" s="18" t="s">
        <v>93</v>
      </c>
      <c r="H3" s="18" t="s">
        <v>94</v>
      </c>
      <c r="I3" s="18" t="s">
        <v>99</v>
      </c>
      <c r="J3" s="18" t="s">
        <v>100</v>
      </c>
    </row>
    <row r="4" spans="1:15" x14ac:dyDescent="0.25">
      <c r="A4" s="19" t="s">
        <v>83</v>
      </c>
      <c r="B4" s="13">
        <v>42.4</v>
      </c>
      <c r="C4" s="13">
        <v>9.3000000000000007</v>
      </c>
      <c r="D4" s="13">
        <f>E4-B4-C4</f>
        <v>106.22959999999999</v>
      </c>
      <c r="E4" s="13">
        <v>157.92959999999999</v>
      </c>
      <c r="F4" s="20">
        <v>7.5165556925214996E-3</v>
      </c>
      <c r="G4" s="13">
        <v>21.010900000000003</v>
      </c>
      <c r="H4" s="21">
        <f>B4/E4</f>
        <v>0.26847405426215226</v>
      </c>
      <c r="I4" s="21">
        <f>C4/E4</f>
        <v>5.8886997750896612E-2</v>
      </c>
      <c r="J4" s="21">
        <f>D4/E4</f>
        <v>0.67263894798695112</v>
      </c>
    </row>
    <row r="5" spans="1:15" x14ac:dyDescent="0.25">
      <c r="A5" s="19" t="s">
        <v>84</v>
      </c>
      <c r="B5" s="13">
        <v>37.9</v>
      </c>
      <c r="C5" s="13">
        <v>13.9</v>
      </c>
      <c r="D5" s="13">
        <f t="shared" ref="D5:D8" si="0">E5-B5-C5</f>
        <v>75.155000000000001</v>
      </c>
      <c r="E5" s="13">
        <v>126.955</v>
      </c>
      <c r="F5" s="20">
        <v>5.7215286853846501E-3</v>
      </c>
      <c r="G5" s="13">
        <v>22.189</v>
      </c>
      <c r="H5" s="21">
        <f t="shared" ref="H5:H8" si="1">B5/E5</f>
        <v>0.29853097554251506</v>
      </c>
      <c r="I5" s="21">
        <f t="shared" ref="I5:I8" si="2">C5/E5</f>
        <v>0.10948761372139736</v>
      </c>
      <c r="J5" s="21">
        <f t="shared" ref="J5:J8" si="3">D5/E5</f>
        <v>0.59198141073608757</v>
      </c>
    </row>
    <row r="6" spans="1:15" x14ac:dyDescent="0.25">
      <c r="A6" s="19" t="s">
        <v>85</v>
      </c>
      <c r="B6" s="13">
        <v>39.4</v>
      </c>
      <c r="C6" s="13">
        <v>16.899999999999999</v>
      </c>
      <c r="D6" s="13">
        <f t="shared" si="0"/>
        <v>100.10439999999997</v>
      </c>
      <c r="E6" s="13">
        <v>156.40439999999998</v>
      </c>
      <c r="F6" s="20">
        <v>6.4321334424517086E-3</v>
      </c>
      <c r="G6" s="13">
        <v>24.316099999999999</v>
      </c>
      <c r="H6" s="21">
        <f t="shared" si="1"/>
        <v>0.25191107155553172</v>
      </c>
      <c r="I6" s="21">
        <f t="shared" si="2"/>
        <v>0.10805322612407324</v>
      </c>
      <c r="J6" s="21">
        <f t="shared" si="3"/>
        <v>0.64003570232039497</v>
      </c>
    </row>
    <row r="7" spans="1:15" x14ac:dyDescent="0.25">
      <c r="A7" s="19" t="s">
        <v>86</v>
      </c>
      <c r="B7" s="13">
        <v>40.200000000000003</v>
      </c>
      <c r="C7" s="13">
        <v>26.9</v>
      </c>
      <c r="D7" s="13">
        <f t="shared" si="0"/>
        <v>137.55819999999997</v>
      </c>
      <c r="E7" s="13">
        <v>204.65819999999999</v>
      </c>
      <c r="F7" s="20">
        <v>7.7409157100440645E-3</v>
      </c>
      <c r="G7" s="13">
        <v>26.438500000000001</v>
      </c>
      <c r="H7" s="21">
        <f t="shared" si="1"/>
        <v>0.19642506383814576</v>
      </c>
      <c r="I7" s="21">
        <f t="shared" si="2"/>
        <v>0.13143866212055025</v>
      </c>
      <c r="J7" s="21">
        <f t="shared" si="3"/>
        <v>0.67213627404130383</v>
      </c>
    </row>
    <row r="8" spans="1:15" x14ac:dyDescent="0.25">
      <c r="A8" s="19" t="s">
        <v>87</v>
      </c>
      <c r="B8" s="13">
        <v>40.6</v>
      </c>
      <c r="C8" s="13">
        <v>39.1</v>
      </c>
      <c r="D8" s="13">
        <f t="shared" si="0"/>
        <v>126.51100000000002</v>
      </c>
      <c r="E8" s="13">
        <v>206.21100000000001</v>
      </c>
      <c r="F8" s="20">
        <v>7.2425637729566844E-3</v>
      </c>
      <c r="G8" s="13">
        <v>28.472099999999998</v>
      </c>
      <c r="H8" s="21">
        <f t="shared" si="1"/>
        <v>0.19688571414715994</v>
      </c>
      <c r="I8" s="21">
        <f t="shared" si="2"/>
        <v>0.18961161140773286</v>
      </c>
      <c r="J8" s="21">
        <f t="shared" si="3"/>
        <v>0.61350267444510731</v>
      </c>
    </row>
    <row r="9" spans="1:15" x14ac:dyDescent="0.25">
      <c r="A9" s="19" t="s">
        <v>89</v>
      </c>
      <c r="B9" s="13">
        <v>42.7</v>
      </c>
      <c r="C9" s="13">
        <v>42.5</v>
      </c>
      <c r="D9" s="13">
        <f>E9-B9-C9</f>
        <v>123.53730000000002</v>
      </c>
      <c r="E9" s="13">
        <v>208.7373</v>
      </c>
      <c r="F9" s="20">
        <v>7.4925536535375981E-3</v>
      </c>
      <c r="G9" s="13">
        <v>27.859299999999998</v>
      </c>
      <c r="H9" s="21">
        <f>B9/E9</f>
        <v>0.20456334349443056</v>
      </c>
      <c r="I9" s="21">
        <f>C9/E9</f>
        <v>0.20360520137033486</v>
      </c>
      <c r="J9" s="21">
        <f>D9/E9</f>
        <v>0.59183145513523461</v>
      </c>
    </row>
    <row r="10" spans="1:15" x14ac:dyDescent="0.25">
      <c r="A10" s="19">
        <v>2021</v>
      </c>
      <c r="B10" s="13">
        <v>46.3</v>
      </c>
      <c r="C10" s="13">
        <v>46.3</v>
      </c>
      <c r="D10" s="13">
        <f>E10-B10-C10</f>
        <v>144</v>
      </c>
      <c r="E10" s="13">
        <v>236.6</v>
      </c>
      <c r="F10" s="20">
        <v>7.520517417869927E-3</v>
      </c>
      <c r="G10" s="13">
        <v>31.456199999999999</v>
      </c>
      <c r="H10" s="21">
        <f>B10/E10</f>
        <v>0.19568892645815722</v>
      </c>
      <c r="I10" s="21">
        <f>C10/E10</f>
        <v>0.19568892645815722</v>
      </c>
      <c r="J10" s="21">
        <f>D10/E10</f>
        <v>0.60862214708368556</v>
      </c>
    </row>
    <row r="11" spans="1:15" x14ac:dyDescent="0.25">
      <c r="A11" s="19">
        <v>2022</v>
      </c>
      <c r="B11" s="13">
        <v>52.3</v>
      </c>
      <c r="C11" s="13">
        <v>52.3</v>
      </c>
      <c r="D11" s="13">
        <v>172.17429999999996</v>
      </c>
      <c r="E11" s="13">
        <v>276.77429999999998</v>
      </c>
      <c r="F11" s="20">
        <v>7.5947594586584996E-3</v>
      </c>
      <c r="G11" s="13">
        <v>36.442800000000005</v>
      </c>
      <c r="H11" s="21">
        <v>0.18896263128476887</v>
      </c>
      <c r="I11" s="21">
        <v>0.18896263128476887</v>
      </c>
      <c r="J11" s="21">
        <v>0.62207473743046215</v>
      </c>
    </row>
    <row r="12" spans="1:15" x14ac:dyDescent="0.25">
      <c r="A12" s="19">
        <v>2023</v>
      </c>
      <c r="B12" s="13">
        <v>55.3</v>
      </c>
      <c r="C12" s="13">
        <v>55.3</v>
      </c>
      <c r="D12" s="13">
        <v>179.44639999999998</v>
      </c>
      <c r="E12" s="13">
        <v>290.04640000000001</v>
      </c>
      <c r="F12" s="20">
        <v>7.5952634087326316E-3</v>
      </c>
      <c r="G12" s="13">
        <v>38.187800000000003</v>
      </c>
      <c r="H12" s="21">
        <v>0.19065914970846043</v>
      </c>
      <c r="I12" s="21">
        <v>0.19065914970846043</v>
      </c>
      <c r="J12" s="21">
        <v>0.61868170058307903</v>
      </c>
    </row>
    <row r="13" spans="1:15" x14ac:dyDescent="0.25">
      <c r="A13" s="22"/>
      <c r="B13" s="23"/>
      <c r="C13" s="23"/>
      <c r="D13" s="23"/>
      <c r="E13" s="23"/>
      <c r="F13" s="24"/>
      <c r="G13" s="23"/>
      <c r="H13" s="25"/>
      <c r="I13" s="25"/>
      <c r="J13" s="25"/>
    </row>
    <row r="14" spans="1:15" x14ac:dyDescent="0.25">
      <c r="A14" s="9" t="s">
        <v>98</v>
      </c>
      <c r="O14" s="26"/>
    </row>
    <row r="15" spans="1:15" x14ac:dyDescent="0.25">
      <c r="A15" s="27"/>
      <c r="O15" s="26"/>
    </row>
    <row r="16" spans="1:15" x14ac:dyDescent="0.25">
      <c r="A16" s="9" t="s">
        <v>95</v>
      </c>
      <c r="B16" s="9" t="s">
        <v>126</v>
      </c>
    </row>
    <row r="17" spans="1:2" x14ac:dyDescent="0.25">
      <c r="B17" s="9" t="s">
        <v>96</v>
      </c>
    </row>
    <row r="18" spans="1:2" x14ac:dyDescent="0.25">
      <c r="A18" s="27" t="s">
        <v>47</v>
      </c>
    </row>
    <row r="23" spans="1:2" x14ac:dyDescent="0.25">
      <c r="A23" s="28"/>
    </row>
    <row r="24" spans="1:2" x14ac:dyDescent="0.25">
      <c r="A24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1.1</vt:lpstr>
      <vt:lpstr>1.2</vt:lpstr>
      <vt:lpstr>1.3</vt:lpstr>
      <vt:lpstr>1.4</vt:lpstr>
      <vt:lpstr>1.5</vt:lpstr>
      <vt:lpstr>1.6</vt:lpstr>
      <vt:lpstr>1.7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Laurand</dc:creator>
  <cp:lastModifiedBy>Kadri Raudvere</cp:lastModifiedBy>
  <dcterms:created xsi:type="dcterms:W3CDTF">2021-06-11T07:41:58Z</dcterms:created>
  <dcterms:modified xsi:type="dcterms:W3CDTF">2024-12-31T09:14:43Z</dcterms:modified>
</cp:coreProperties>
</file>