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H:\SAO\Koduleht\TA rahastamine_11.03.2025\"/>
    </mc:Choice>
  </mc:AlternateContent>
  <xr:revisionPtr revIDLastSave="0" documentId="13_ncr:1_{124818AA-8470-462C-90EA-E8115CFC3FE0}" xr6:coauthVersionLast="47" xr6:coauthVersionMax="47" xr10:uidLastSave="{00000000-0000-0000-0000-000000000000}"/>
  <bookViews>
    <workbookView xWindow="-120" yWindow="-120" windowWidth="29040" windowHeight="17640" activeTab="2" xr2:uid="{00000000-000D-0000-FFFF-FFFF00000000}"/>
  </bookViews>
  <sheets>
    <sheet name="1.1." sheetId="9" r:id="rId1"/>
    <sheet name="1.2" sheetId="8" r:id="rId2"/>
    <sheet name="1.3." sheetId="6" r:id="rId3"/>
    <sheet name="1.4." sheetId="10" r:id="rId4"/>
    <sheet name="1.5." sheetId="11" r:id="rId5"/>
    <sheet name="1.6." sheetId="12" r:id="rId6"/>
    <sheet name="1.7" sheetId="13" r:id="rId7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5" i="6" l="1"/>
  <c r="R6" i="6"/>
  <c r="D33" i="12"/>
  <c r="D32" i="12"/>
  <c r="D31" i="12"/>
  <c r="D30" i="12"/>
  <c r="D29" i="12"/>
  <c r="D28" i="12"/>
  <c r="D27" i="12"/>
  <c r="D26" i="12"/>
  <c r="D25" i="12"/>
  <c r="D24" i="12"/>
  <c r="D23" i="12"/>
  <c r="D22" i="12"/>
  <c r="D21" i="12"/>
  <c r="D20" i="12"/>
  <c r="D19" i="12"/>
  <c r="D18" i="12"/>
  <c r="D17" i="12"/>
  <c r="D16" i="12"/>
  <c r="D15" i="12"/>
  <c r="D14" i="12"/>
  <c r="D13" i="12"/>
  <c r="D12" i="12"/>
  <c r="D11" i="12"/>
  <c r="D10" i="12"/>
  <c r="D9" i="12"/>
  <c r="D8" i="12"/>
  <c r="D7" i="12"/>
  <c r="D6" i="12"/>
  <c r="D5" i="12"/>
  <c r="D4" i="12"/>
  <c r="K7" i="8" l="1"/>
  <c r="U7" i="8" s="1"/>
  <c r="J7" i="8"/>
  <c r="T7" i="8" s="1"/>
  <c r="I7" i="8"/>
  <c r="S7" i="8" s="1"/>
  <c r="H7" i="8"/>
  <c r="R7" i="8" s="1"/>
  <c r="G7" i="8"/>
  <c r="Q7" i="8" s="1"/>
  <c r="F7" i="8"/>
  <c r="P7" i="8" s="1"/>
  <c r="E7" i="8"/>
  <c r="O7" i="8" s="1"/>
  <c r="D7" i="8"/>
  <c r="N7" i="8" s="1"/>
  <c r="C7" i="8"/>
  <c r="M7" i="8" s="1"/>
  <c r="B7" i="8"/>
  <c r="L7" i="8" s="1"/>
  <c r="U6" i="8"/>
  <c r="T6" i="8"/>
  <c r="S6" i="8"/>
  <c r="R6" i="8"/>
  <c r="Q6" i="8"/>
  <c r="P6" i="8"/>
  <c r="O6" i="8"/>
  <c r="N6" i="8"/>
  <c r="M6" i="8"/>
  <c r="L6" i="8"/>
  <c r="U5" i="8"/>
  <c r="T5" i="8"/>
  <c r="S5" i="8"/>
  <c r="R5" i="8"/>
  <c r="Q5" i="8"/>
  <c r="P5" i="8"/>
  <c r="O5" i="8"/>
  <c r="N5" i="8"/>
  <c r="M5" i="8"/>
  <c r="L5" i="8"/>
  <c r="U4" i="8"/>
  <c r="T4" i="8"/>
  <c r="S4" i="8"/>
  <c r="R4" i="8"/>
  <c r="Q4" i="8"/>
  <c r="P4" i="8"/>
  <c r="O4" i="8"/>
  <c r="N4" i="8"/>
  <c r="M4" i="8"/>
  <c r="L4" i="8"/>
  <c r="U3" i="8"/>
  <c r="T3" i="8"/>
  <c r="S3" i="8"/>
  <c r="R3" i="8"/>
  <c r="Q3" i="8"/>
  <c r="P3" i="8"/>
  <c r="O3" i="8"/>
  <c r="N3" i="8"/>
  <c r="M3" i="8"/>
  <c r="L3" i="8"/>
  <c r="Q5" i="6"/>
  <c r="Q6" i="6"/>
  <c r="I10" i="13"/>
  <c r="H10" i="13"/>
  <c r="D10" i="13"/>
  <c r="J10" i="13" s="1"/>
  <c r="I9" i="13"/>
  <c r="H9" i="13"/>
  <c r="D9" i="13"/>
  <c r="J9" i="13" s="1"/>
  <c r="I8" i="13"/>
  <c r="H8" i="13"/>
  <c r="D8" i="13"/>
  <c r="J8" i="13" s="1"/>
  <c r="J7" i="13"/>
  <c r="I7" i="13"/>
  <c r="H7" i="13"/>
  <c r="D7" i="13"/>
  <c r="I6" i="13"/>
  <c r="H6" i="13"/>
  <c r="D6" i="13"/>
  <c r="J6" i="13" s="1"/>
  <c r="J5" i="13"/>
  <c r="I5" i="13"/>
  <c r="H5" i="13"/>
  <c r="D5" i="13"/>
  <c r="I4" i="13"/>
  <c r="H4" i="13"/>
  <c r="D4" i="13"/>
  <c r="J4" i="13" s="1"/>
  <c r="P6" i="6"/>
  <c r="P5" i="6"/>
  <c r="O6" i="6" l="1"/>
  <c r="O5" i="6"/>
  <c r="N6" i="6" l="1"/>
  <c r="N5" i="6"/>
  <c r="M6" i="6" l="1"/>
  <c r="L6" i="6"/>
  <c r="K6" i="6"/>
  <c r="J6" i="6"/>
  <c r="I6" i="6"/>
  <c r="H6" i="6"/>
  <c r="G6" i="6"/>
  <c r="F6" i="6"/>
  <c r="E6" i="6"/>
  <c r="D6" i="6"/>
  <c r="C6" i="6"/>
  <c r="B6" i="6"/>
  <c r="M5" i="6"/>
  <c r="L5" i="6"/>
  <c r="K5" i="6"/>
  <c r="J5" i="6"/>
  <c r="I5" i="6"/>
  <c r="H5" i="6"/>
  <c r="G5" i="6"/>
  <c r="F5" i="6"/>
  <c r="E5" i="6"/>
  <c r="D5" i="6"/>
  <c r="C5" i="6"/>
  <c r="B5" i="6"/>
</calcChain>
</file>

<file path=xl/sharedStrings.xml><?xml version="1.0" encoding="utf-8"?>
<sst xmlns="http://schemas.openxmlformats.org/spreadsheetml/2006/main" count="190" uniqueCount="102">
  <si>
    <t>Malta</t>
  </si>
  <si>
    <t>Austria</t>
  </si>
  <si>
    <t>Portugal</t>
  </si>
  <si>
    <t xml:space="preserve">% of GDP </t>
  </si>
  <si>
    <t>R&amp;D funder</t>
  </si>
  <si>
    <t>% of GDP</t>
  </si>
  <si>
    <t>R&amp;D expenditure</t>
  </si>
  <si>
    <t>PUBLIC SECTOR</t>
  </si>
  <si>
    <t>Public sector -&gt; Public sector</t>
  </si>
  <si>
    <t>Public sector</t>
  </si>
  <si>
    <t>PRIVATE SECTOR</t>
  </si>
  <si>
    <t>Private sector</t>
  </si>
  <si>
    <t>FOREIGN FUNDS</t>
  </si>
  <si>
    <t>Private sector -&gt; Public sector</t>
  </si>
  <si>
    <t>Total</t>
  </si>
  <si>
    <t>Private sector -&gt; Private sector</t>
  </si>
  <si>
    <t>Foreign funds-&gt; Public sector</t>
  </si>
  <si>
    <t>Foreign funds -&gt; Private sector</t>
  </si>
  <si>
    <t>Belgium</t>
  </si>
  <si>
    <t>Bulgaria</t>
  </si>
  <si>
    <t>Estonia</t>
  </si>
  <si>
    <t>EU-13</t>
  </si>
  <si>
    <t>Spain</t>
  </si>
  <si>
    <t>Netherlands</t>
  </si>
  <si>
    <t>Croatia</t>
  </si>
  <si>
    <t>Ireland</t>
  </si>
  <si>
    <t>Italy</t>
  </si>
  <si>
    <t>Greece</t>
  </si>
  <si>
    <t>Cyprus</t>
  </si>
  <si>
    <t>Lithuania</t>
  </si>
  <si>
    <t>Luxembourg</t>
  </si>
  <si>
    <t>Latvia</t>
  </si>
  <si>
    <t>Poland</t>
  </si>
  <si>
    <t>France</t>
  </si>
  <si>
    <t>Sweden</t>
  </si>
  <si>
    <t>Romania</t>
  </si>
  <si>
    <t>Germany</t>
  </si>
  <si>
    <t>Slovakia</t>
  </si>
  <si>
    <t>Slovenia</t>
  </si>
  <si>
    <t>Finland</t>
  </si>
  <si>
    <t>Denmark</t>
  </si>
  <si>
    <t>Czechia</t>
  </si>
  <si>
    <t>Hungary</t>
  </si>
  <si>
    <t>Research grants</t>
  </si>
  <si>
    <t>Baseline funding</t>
  </si>
  <si>
    <t>Sources: Estonian Research Council, Ministry of Education and Research.</t>
  </si>
  <si>
    <t>National research grants (mln EUR)</t>
  </si>
  <si>
    <t>Baseline funding (mln EUR)</t>
  </si>
  <si>
    <t>National research grants (%)</t>
  </si>
  <si>
    <t>Baseline funding (%)</t>
  </si>
  <si>
    <t>Contact: Kadri Raudvere, Kadri.Raudvere@etag.ee</t>
  </si>
  <si>
    <t>million EUR</t>
  </si>
  <si>
    <t>Public sector -&gt; Private sector</t>
  </si>
  <si>
    <t>2013</t>
  </si>
  <si>
    <t>2014</t>
  </si>
  <si>
    <t>2015</t>
  </si>
  <si>
    <t>2016</t>
  </si>
  <si>
    <t>2017</t>
  </si>
  <si>
    <t>2018</t>
  </si>
  <si>
    <t>2019</t>
  </si>
  <si>
    <t>EU-27</t>
  </si>
  <si>
    <t>2020</t>
  </si>
  <si>
    <t>EU-14</t>
  </si>
  <si>
    <t>Research grants managed by ETAG (million EUR)</t>
  </si>
  <si>
    <t>Baseline funding (million EUR)</t>
  </si>
  <si>
    <t>Others (million EUR)</t>
  </si>
  <si>
    <t>Public sector (million EUR)</t>
  </si>
  <si>
    <t>Public sector expenditures (percentage of GDP)</t>
  </si>
  <si>
    <t>GDP (million EUR)</t>
  </si>
  <si>
    <t>Research grants managed by ETAG (%)</t>
  </si>
  <si>
    <t>Others (%)</t>
  </si>
  <si>
    <t>* Other expenses are the remaining public sector R&amp;D expenditures apart from research grants managed by Estonian Research Council and baseline funding (including other ministries).</t>
  </si>
  <si>
    <t>Source: Ministry of Education and Research (state budget)</t>
  </si>
  <si>
    <t>Other Funds</t>
  </si>
  <si>
    <t>External Resources</t>
  </si>
  <si>
    <t>Ministry of Education and Research.</t>
  </si>
  <si>
    <t>2021</t>
  </si>
  <si>
    <t>2022</t>
  </si>
  <si>
    <t>Source: Eurostat (GERD by sector of performance, RD_E_GERDTOT)</t>
  </si>
  <si>
    <t>.. no data available (for aggregated values latest available data was used)</t>
  </si>
  <si>
    <t>Source: Eurostat (GERD by source of funds, RD_E_FUNDGERD)</t>
  </si>
  <si>
    <t>Contact: Kadri Raudvere</t>
  </si>
  <si>
    <t>Kadri.Raudvere@etag.ee</t>
  </si>
  <si>
    <t xml:space="preserve">Contact: Maarja Sillaste
</t>
  </si>
  <si>
    <t>maarja.sillaste@etag.ee</t>
  </si>
  <si>
    <t>1.7. Public sector R&amp;D expenditure (million EUR, % of GDP) and the shares of research grants and baseline funding in it in in 2015-2023</t>
  </si>
  <si>
    <t xml:space="preserve">1.1. Flows of funding and incurred expenditures on R&amp;D between sectors in Estonia in 2023 (million EUR &amp; percentage of GDP) </t>
  </si>
  <si>
    <t>Data last updated: 30.12.2024.</t>
  </si>
  <si>
    <t>Sources: Statistcs Estonia, tables TD025, TD025, TD051, TD078, RAA0042, calculations by Estonian Research Council.</t>
  </si>
  <si>
    <t>Data last updated: 30.12.2024</t>
  </si>
  <si>
    <t>1.2. The budget of the research, development and innovation programme of the Ministry of Education and Research (million EUR) in 2016-2025</t>
  </si>
  <si>
    <t>1.4. Intramural R&amp;D expenditure on R&amp;D as a percentage of GDP, 2014-2023</t>
  </si>
  <si>
    <t>2023</t>
  </si>
  <si>
    <t>1.5. Intramural R&amp;D expenditure financed by government (%), 2014-2022</t>
  </si>
  <si>
    <t>EU27</t>
  </si>
  <si>
    <t>EU14</t>
  </si>
  <si>
    <t>EU13</t>
  </si>
  <si>
    <t>Data last updated: 30.12.2023</t>
  </si>
  <si>
    <t>1.6. Public sector and private sector R&amp;D expenditures as a percentage of GDP in 2023 in European Union</t>
  </si>
  <si>
    <t>Sources: Statistcs Estonia, tables TD078 (last updated 02.12.2024) and RAA0042 (last updated 29.11.2024), calculations by Estonian Research Council.</t>
  </si>
  <si>
    <t>1.3. Proportions between baseline funding and national research grants 2009-2025</t>
  </si>
  <si>
    <t>Data last updated: 11.03.2025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</si>
</sst>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#,##0.0"/>
    <numFmt numFmtId="166" formatCode="0.0%"/>
    <numFmt numFmtId="167" formatCode="#,##0.##"/>
    <numFmt numFmtId="168" formatCode="#,##0.###########"/>
    <numFmt numFmtId="169" formatCode="#,##0.#########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Arial"/>
      <family val="2"/>
      <charset val="186"/>
    </font>
    <font>
      <sz val="8"/>
      <name val="Calibri"/>
      <family val="2"/>
      <scheme val="minor"/>
    </font>
    <font>
      <b/>
      <sz val="11"/>
      <color theme="1"/>
      <name val="Calibri Light"/>
      <family val="2"/>
      <charset val="186"/>
      <scheme val="major"/>
    </font>
    <font>
      <sz val="11"/>
      <color theme="1"/>
      <name val="Calibri Light"/>
      <family val="2"/>
      <charset val="186"/>
      <scheme val="major"/>
    </font>
    <font>
      <b/>
      <sz val="11"/>
      <color rgb="FF000000"/>
      <name val="Calibri Light"/>
      <family val="2"/>
      <charset val="186"/>
      <scheme val="major"/>
    </font>
    <font>
      <b/>
      <sz val="11"/>
      <name val="Calibri Light"/>
      <family val="2"/>
      <charset val="186"/>
      <scheme val="major"/>
    </font>
    <font>
      <b/>
      <sz val="9"/>
      <color theme="1"/>
      <name val="Calibri Light"/>
      <family val="2"/>
      <charset val="186"/>
      <scheme val="major"/>
    </font>
    <font>
      <sz val="10"/>
      <name val="Calibri Light"/>
      <family val="2"/>
      <charset val="186"/>
      <scheme val="major"/>
    </font>
    <font>
      <sz val="10"/>
      <color theme="1"/>
      <name val="Calibri Light"/>
      <family val="2"/>
      <charset val="186"/>
      <scheme val="major"/>
    </font>
    <font>
      <b/>
      <sz val="10"/>
      <name val="Calibri Light"/>
      <family val="2"/>
      <charset val="186"/>
      <scheme val="major"/>
    </font>
    <font>
      <sz val="11"/>
      <name val="Calibri Light"/>
      <family val="2"/>
      <charset val="186"/>
      <scheme val="major"/>
    </font>
  </fonts>
  <fills count="6">
    <fill>
      <patternFill patternType="none"/>
    </fill>
    <fill>
      <patternFill patternType="gray125"/>
    </fill>
    <fill>
      <patternFill patternType="solid">
        <fgColor rgb="FFE0D7F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2" fillId="0" borderId="0"/>
  </cellStyleXfs>
  <cellXfs count="47">
    <xf numFmtId="0" fontId="0" fillId="0" borderId="0" xfId="0"/>
    <xf numFmtId="0" fontId="4" fillId="2" borderId="1" xfId="0" applyFont="1" applyFill="1" applyBorder="1"/>
    <xf numFmtId="0" fontId="5" fillId="0" borderId="1" xfId="0" applyFont="1" applyBorder="1"/>
    <xf numFmtId="164" fontId="5" fillId="0" borderId="1" xfId="0" applyNumberFormat="1" applyFont="1" applyBorder="1"/>
    <xf numFmtId="9" fontId="5" fillId="0" borderId="1" xfId="1" applyFont="1" applyBorder="1"/>
    <xf numFmtId="164" fontId="4" fillId="0" borderId="1" xfId="0" applyNumberFormat="1" applyFont="1" applyBorder="1"/>
    <xf numFmtId="0" fontId="4" fillId="0" borderId="0" xfId="0" applyFont="1" applyAlignment="1">
      <alignment vertical="center"/>
    </xf>
    <xf numFmtId="0" fontId="5" fillId="0" borderId="0" xfId="0" applyFont="1"/>
    <xf numFmtId="0" fontId="4" fillId="0" borderId="1" xfId="0" applyFont="1" applyBorder="1"/>
    <xf numFmtId="0" fontId="6" fillId="0" borderId="0" xfId="0" applyFont="1"/>
    <xf numFmtId="0" fontId="4" fillId="4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left"/>
    </xf>
    <xf numFmtId="10" fontId="5" fillId="0" borderId="1" xfId="1" applyNumberFormat="1" applyFont="1" applyBorder="1"/>
    <xf numFmtId="166" fontId="5" fillId="0" borderId="1" xfId="1" applyNumberFormat="1" applyFont="1" applyBorder="1"/>
    <xf numFmtId="10" fontId="5" fillId="0" borderId="0" xfId="1" applyNumberFormat="1" applyFont="1"/>
    <xf numFmtId="0" fontId="5" fillId="0" borderId="0" xfId="0" applyFont="1" applyAlignment="1">
      <alignment horizontal="left"/>
    </xf>
    <xf numFmtId="0" fontId="4" fillId="0" borderId="0" xfId="0" applyFont="1"/>
    <xf numFmtId="10" fontId="5" fillId="0" borderId="1" xfId="0" applyNumberFormat="1" applyFont="1" applyBorder="1"/>
    <xf numFmtId="10" fontId="4" fillId="0" borderId="1" xfId="0" applyNumberFormat="1" applyFont="1" applyBorder="1"/>
    <xf numFmtId="1" fontId="4" fillId="0" borderId="1" xfId="0" applyNumberFormat="1" applyFont="1" applyBorder="1"/>
    <xf numFmtId="164" fontId="7" fillId="0" borderId="1" xfId="0" applyNumberFormat="1" applyFont="1" applyBorder="1"/>
    <xf numFmtId="10" fontId="7" fillId="0" borderId="1" xfId="0" applyNumberFormat="1" applyFont="1" applyBorder="1"/>
    <xf numFmtId="0" fontId="5" fillId="5" borderId="1" xfId="0" applyFont="1" applyFill="1" applyBorder="1" applyAlignment="1">
      <alignment horizontal="center" vertical="center"/>
    </xf>
    <xf numFmtId="0" fontId="5" fillId="2" borderId="1" xfId="0" applyFont="1" applyFill="1" applyBorder="1"/>
    <xf numFmtId="165" fontId="5" fillId="0" borderId="1" xfId="0" applyNumberFormat="1" applyFont="1" applyBorder="1"/>
    <xf numFmtId="9" fontId="5" fillId="0" borderId="1" xfId="1" applyFont="1" applyFill="1" applyBorder="1"/>
    <xf numFmtId="0" fontId="5" fillId="0" borderId="0" xfId="0" applyFont="1" applyAlignment="1">
      <alignment vertical="top" wrapText="1"/>
    </xf>
    <xf numFmtId="2" fontId="4" fillId="2" borderId="1" xfId="0" applyNumberFormat="1" applyFont="1" applyFill="1" applyBorder="1" applyAlignment="1">
      <alignment horizontal="center"/>
    </xf>
    <xf numFmtId="1" fontId="4" fillId="2" borderId="1" xfId="0" applyNumberFormat="1" applyFont="1" applyFill="1" applyBorder="1" applyAlignment="1">
      <alignment horizontal="center"/>
    </xf>
    <xf numFmtId="2" fontId="5" fillId="0" borderId="1" xfId="0" applyNumberFormat="1" applyFont="1" applyBorder="1"/>
    <xf numFmtId="0" fontId="4" fillId="3" borderId="1" xfId="0" applyFont="1" applyFill="1" applyBorder="1"/>
    <xf numFmtId="10" fontId="4" fillId="3" borderId="1" xfId="1" applyNumberFormat="1" applyFont="1" applyFill="1" applyBorder="1"/>
    <xf numFmtId="0" fontId="8" fillId="2" borderId="1" xfId="0" applyFont="1" applyFill="1" applyBorder="1" applyAlignment="1">
      <alignment horizontal="center" vertical="center"/>
    </xf>
    <xf numFmtId="168" fontId="9" fillId="0" borderId="1" xfId="0" applyNumberFormat="1" applyFont="1" applyBorder="1" applyAlignment="1">
      <alignment vertical="center" shrinkToFit="1"/>
    </xf>
    <xf numFmtId="168" fontId="10" fillId="0" borderId="1" xfId="0" applyNumberFormat="1" applyFont="1" applyBorder="1" applyAlignment="1">
      <alignment vertical="center" shrinkToFit="1"/>
    </xf>
    <xf numFmtId="169" fontId="9" fillId="0" borderId="1" xfId="0" applyNumberFormat="1" applyFont="1" applyBorder="1" applyAlignment="1">
      <alignment vertical="center" shrinkToFit="1"/>
    </xf>
    <xf numFmtId="167" fontId="11" fillId="3" borderId="1" xfId="0" applyNumberFormat="1" applyFont="1" applyFill="1" applyBorder="1" applyAlignment="1">
      <alignment vertical="center" shrinkToFit="1"/>
    </xf>
    <xf numFmtId="168" fontId="11" fillId="3" borderId="1" xfId="0" applyNumberFormat="1" applyFont="1" applyFill="1" applyBorder="1" applyAlignment="1">
      <alignment vertical="center" shrinkToFit="1"/>
    </xf>
    <xf numFmtId="0" fontId="4" fillId="2" borderId="1" xfId="0" applyFont="1" applyFill="1" applyBorder="1" applyAlignment="1">
      <alignment horizontal="center" vertical="center" wrapText="1"/>
    </xf>
    <xf numFmtId="0" fontId="7" fillId="4" borderId="1" xfId="0" applyFont="1" applyFill="1" applyBorder="1"/>
    <xf numFmtId="10" fontId="5" fillId="4" borderId="1" xfId="1" applyNumberFormat="1" applyFont="1" applyFill="1" applyBorder="1"/>
    <xf numFmtId="0" fontId="12" fillId="0" borderId="1" xfId="0" applyFont="1" applyBorder="1"/>
    <xf numFmtId="10" fontId="5" fillId="0" borderId="1" xfId="1" applyNumberFormat="1" applyFont="1" applyFill="1" applyBorder="1"/>
    <xf numFmtId="0" fontId="12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0" fontId="4" fillId="0" borderId="2" xfId="0" applyFont="1" applyBorder="1" applyAlignment="1">
      <alignment horizontal="left"/>
    </xf>
  </cellXfs>
  <cellStyles count="3">
    <cellStyle name="Normaallaad" xfId="0" builtinId="0"/>
    <cellStyle name="Normaallaad 3" xfId="2" xr:uid="{AA16FF9D-43D7-400C-B9D0-5E39F5C93F8C}"/>
    <cellStyle name="Protsent" xfId="1" builtinId="5"/>
  </cellStyles>
  <dxfs count="0"/>
  <tableStyles count="0" defaultTableStyle="TableStyleMedium2" defaultPivotStyle="PivotStyleLight16"/>
  <colors>
    <mruColors>
      <color rgb="FFE0D7F0"/>
      <color rgb="FF9474CC"/>
      <color rgb="FF959494"/>
      <color rgb="FFAA96D7"/>
      <color rgb="FF8560C5"/>
      <color rgb="FFC8B4E4"/>
      <color rgb="FF6638B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85483870967747E-2"/>
          <c:y val="7.8222244121713136E-2"/>
          <c:w val="0.84437437275985661"/>
          <c:h val="0.75796122707575908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'1.2'!$A$3</c:f>
              <c:strCache>
                <c:ptCount val="1"/>
                <c:pt idx="0">
                  <c:v>Research grants</c:v>
                </c:pt>
              </c:strCache>
            </c:strRef>
          </c:tx>
          <c:spPr>
            <a:solidFill>
              <a:srgbClr val="9474CC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'1.2'!$B$3:$K$3</c:f>
              <c:numCache>
                <c:formatCode>General</c:formatCode>
                <c:ptCount val="10"/>
                <c:pt idx="0">
                  <c:v>37.9</c:v>
                </c:pt>
                <c:pt idx="1">
                  <c:v>39.4</c:v>
                </c:pt>
                <c:pt idx="2">
                  <c:v>40.200000000000003</c:v>
                </c:pt>
                <c:pt idx="3" formatCode="0.0">
                  <c:v>40.6</c:v>
                </c:pt>
                <c:pt idx="4" formatCode="0.0">
                  <c:v>42.699999999999996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F5B-4245-962B-B06639B16C0C}"/>
            </c:ext>
          </c:extLst>
        </c:ser>
        <c:ser>
          <c:idx val="1"/>
          <c:order val="1"/>
          <c:tx>
            <c:strRef>
              <c:f>'1.2'!$A$4</c:f>
              <c:strCache>
                <c:ptCount val="1"/>
                <c:pt idx="0">
                  <c:v>Baseline funding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'1.2'!$B$4:$K$4</c:f>
              <c:numCache>
                <c:formatCode>General</c:formatCode>
                <c:ptCount val="10"/>
                <c:pt idx="0">
                  <c:v>13.9</c:v>
                </c:pt>
                <c:pt idx="1">
                  <c:v>16.899999999999999</c:v>
                </c:pt>
                <c:pt idx="2">
                  <c:v>26.9</c:v>
                </c:pt>
                <c:pt idx="3" formatCode="0.0">
                  <c:v>39.1</c:v>
                </c:pt>
                <c:pt idx="4" formatCode="0.0">
                  <c:v>42.5</c:v>
                </c:pt>
                <c:pt idx="5" formatCode="0.0">
                  <c:v>46.31</c:v>
                </c:pt>
                <c:pt idx="6" formatCode="0.0">
                  <c:v>52.31</c:v>
                </c:pt>
                <c:pt idx="7" formatCode="0.0">
                  <c:v>55.3</c:v>
                </c:pt>
                <c:pt idx="8" formatCode="0.0">
                  <c:v>59.31</c:v>
                </c:pt>
                <c:pt idx="9" formatCode="0.0">
                  <c:v>59.31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F5B-4245-962B-B06639B16C0C}"/>
            </c:ext>
          </c:extLst>
        </c:ser>
        <c:ser>
          <c:idx val="2"/>
          <c:order val="2"/>
          <c:tx>
            <c:strRef>
              <c:f>'1.2'!$A$5</c:f>
              <c:strCache>
                <c:ptCount val="1"/>
                <c:pt idx="0">
                  <c:v>External Resources</c:v>
                </c:pt>
              </c:strCache>
            </c:strRef>
          </c:tx>
          <c:spPr>
            <a:solidFill>
              <a:schemeClr val="bg1">
                <a:lumMod val="6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'1.2'!$B$5:$K$5</c:f>
              <c:numCache>
                <c:formatCode>General</c:formatCode>
                <c:ptCount val="10"/>
                <c:pt idx="0">
                  <c:v>63.6</c:v>
                </c:pt>
                <c:pt idx="1">
                  <c:v>63.4</c:v>
                </c:pt>
                <c:pt idx="2">
                  <c:v>62.7</c:v>
                </c:pt>
                <c:pt idx="3" formatCode="0.0">
                  <c:v>74.900000000000006</c:v>
                </c:pt>
                <c:pt idx="4" formatCode="0.0">
                  <c:v>70.400000000000006</c:v>
                </c:pt>
                <c:pt idx="5" formatCode="0.0">
                  <c:v>66.42</c:v>
                </c:pt>
                <c:pt idx="6" formatCode="0.0">
                  <c:v>57.9</c:v>
                </c:pt>
                <c:pt idx="7" formatCode="0.0">
                  <c:v>43.8</c:v>
                </c:pt>
                <c:pt idx="8" formatCode="0.0">
                  <c:v>27.8</c:v>
                </c:pt>
                <c:pt idx="9" formatCode="0.0">
                  <c:v>47.568448100820007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F5B-4245-962B-B06639B16C0C}"/>
            </c:ext>
          </c:extLst>
        </c:ser>
        <c:ser>
          <c:idx val="3"/>
          <c:order val="3"/>
          <c:tx>
            <c:strRef>
              <c:f>'1.2'!$A$6</c:f>
              <c:strCache>
                <c:ptCount val="1"/>
                <c:pt idx="0">
                  <c:v>Other Funds</c:v>
                </c:pt>
              </c:strCache>
            </c:strRef>
          </c:tx>
          <c:spPr>
            <a:solidFill>
              <a:schemeClr val="bg1">
                <a:lumMod val="8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'1.2'!$B$6:$K$6</c:f>
              <c:numCache>
                <c:formatCode>General</c:formatCode>
                <c:ptCount val="10"/>
                <c:pt idx="0">
                  <c:v>16.399999999999999</c:v>
                </c:pt>
                <c:pt idx="1">
                  <c:v>16.2</c:v>
                </c:pt>
                <c:pt idx="2">
                  <c:v>21.2</c:v>
                </c:pt>
                <c:pt idx="3" formatCode="0.0">
                  <c:v>16.400000000000006</c:v>
                </c:pt>
                <c:pt idx="4" formatCode="0.0">
                  <c:v>19.400000000000002</c:v>
                </c:pt>
                <c:pt idx="5" formatCode="0.0">
                  <c:v>43.73</c:v>
                </c:pt>
                <c:pt idx="6" formatCode="0.0">
                  <c:v>56.21</c:v>
                </c:pt>
                <c:pt idx="7" formatCode="0.0">
                  <c:v>66.2</c:v>
                </c:pt>
                <c:pt idx="8" formatCode="0.0">
                  <c:v>58.7</c:v>
                </c:pt>
                <c:pt idx="9" formatCode="0.0">
                  <c:v>78.136282710400195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F5B-4245-962B-B06639B16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9736912"/>
        <c:axId val="119735472"/>
      </c:barChart>
      <c:lineChart>
        <c:grouping val="standard"/>
        <c:varyColors val="0"/>
        <c:ser>
          <c:idx val="4"/>
          <c:order val="4"/>
          <c:tx>
            <c:strRef>
              <c:f>'1.2'!$A$7</c:f>
              <c:strCache>
                <c:ptCount val="1"/>
                <c:pt idx="0">
                  <c:v>Total</c:v>
                </c:pt>
              </c:strCache>
            </c:strRef>
          </c:tx>
          <c:spPr>
            <a:ln w="28575" cap="rnd">
              <a:noFill/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-4.2998152685157283E-2"/>
                  <c:y val="-0.11552899122421452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BF5B-4245-962B-B06639B16C0C}"/>
                </c:ext>
              </c:extLst>
            </c:dLbl>
            <c:dLbl>
              <c:idx val="1"/>
              <c:layout>
                <c:manualLayout>
                  <c:x val="-4.5108196749948683E-2"/>
                  <c:y val="-0.10841787812224059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BF5B-4245-962B-B06639B16C0C}"/>
                </c:ext>
              </c:extLst>
            </c:dLbl>
            <c:dLbl>
              <c:idx val="2"/>
              <c:layout>
                <c:manualLayout>
                  <c:x val="-4.0671147387774532E-2"/>
                  <c:y val="-0.12264010432618844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BF5B-4245-962B-B06639B16C0C}"/>
                </c:ext>
              </c:extLst>
            </c:dLbl>
            <c:dLbl>
              <c:idx val="3"/>
              <c:layout>
                <c:manualLayout>
                  <c:x val="-4.2889672068861608E-2"/>
                  <c:y val="-0.12975121742816237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BF5B-4245-962B-B06639B16C0C}"/>
                </c:ext>
              </c:extLst>
            </c:dLbl>
            <c:dLbl>
              <c:idx val="4"/>
              <c:layout>
                <c:manualLayout>
                  <c:x val="-3.6234098025600375E-2"/>
                  <c:y val="-0.13330677397914931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BF5B-4245-962B-B06639B16C0C}"/>
                </c:ext>
              </c:extLst>
            </c:dLbl>
            <c:dLbl>
              <c:idx val="5"/>
              <c:layout>
                <c:manualLayout>
                  <c:x val="-4.2889672068861608E-2"/>
                  <c:y val="-0.15819566983605804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BF5B-4245-962B-B06639B16C0C}"/>
                </c:ext>
              </c:extLst>
            </c:dLbl>
            <c:dLbl>
              <c:idx val="6"/>
              <c:layout>
                <c:manualLayout>
                  <c:x val="-4.0671147387774532E-2"/>
                  <c:y val="-0.16175122638704501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BF5B-4245-962B-B06639B16C0C}"/>
                </c:ext>
              </c:extLst>
            </c:dLbl>
            <c:dLbl>
              <c:idx val="7"/>
              <c:layout>
                <c:manualLayout>
                  <c:x val="-4.5108196749948766E-2"/>
                  <c:y val="-0.16175122638704501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BF5B-4245-962B-B06639B16C0C}"/>
                </c:ext>
              </c:extLst>
            </c:dLbl>
            <c:dLbl>
              <c:idx val="8"/>
              <c:layout>
                <c:manualLayout>
                  <c:x val="-3.8452622706687457E-2"/>
                  <c:y val="-0.14397344363211023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BF5B-4245-962B-B06639B16C0C}"/>
                </c:ext>
              </c:extLst>
            </c:dLbl>
            <c:dLbl>
              <c:idx val="9"/>
              <c:layout>
                <c:manualLayout>
                  <c:x val="-4.1650093239177052E-2"/>
                  <c:y val="-0.1724178960400059"/>
                </c:manualLayout>
              </c:layout>
              <c:dLblPos val="r"/>
              <c:showLegendKey val="0"/>
              <c:showVal val="1"/>
              <c:showCatName val="0"/>
              <c:showSerName val="1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BF5B-4245-962B-B06639B16C0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1"/>
            <c:showPercent val="0"/>
            <c:showBubbleSize val="0"/>
            <c:separator>
</c:separator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'1.2'!$B$2:$K$2</c:f>
              <c:numCache>
                <c:formatCode>General</c:formatCode>
                <c:ptCount val="10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  <c:pt idx="5">
                  <c:v>2021</c:v>
                </c:pt>
                <c:pt idx="6">
                  <c:v>2022</c:v>
                </c:pt>
                <c:pt idx="7">
                  <c:v>2023</c:v>
                </c:pt>
                <c:pt idx="8">
                  <c:v>2024</c:v>
                </c:pt>
                <c:pt idx="9">
                  <c:v>2025</c:v>
                </c:pt>
              </c:numCache>
            </c:numRef>
          </c:cat>
          <c:val>
            <c:numRef>
              <c:f>'1.2'!$B$7:$K$7</c:f>
              <c:numCache>
                <c:formatCode>0.0</c:formatCode>
                <c:ptCount val="10"/>
                <c:pt idx="0">
                  <c:v>131.80000000000001</c:v>
                </c:pt>
                <c:pt idx="1">
                  <c:v>135.89999999999998</c:v>
                </c:pt>
                <c:pt idx="2">
                  <c:v>151</c:v>
                </c:pt>
                <c:pt idx="3">
                  <c:v>171.00000000000003</c:v>
                </c:pt>
                <c:pt idx="4">
                  <c:v>175</c:v>
                </c:pt>
                <c:pt idx="5">
                  <c:v>202.77</c:v>
                </c:pt>
                <c:pt idx="6">
                  <c:v>218.73000000000002</c:v>
                </c:pt>
                <c:pt idx="7">
                  <c:v>220.59999999999997</c:v>
                </c:pt>
                <c:pt idx="8">
                  <c:v>205.12</c:v>
                </c:pt>
                <c:pt idx="9">
                  <c:v>244.32473081122021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BF5B-4245-962B-B06639B16C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888608"/>
        <c:axId val="77888128"/>
      </c:lineChart>
      <c:catAx>
        <c:axId val="1197369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119735472"/>
        <c:crosses val="autoZero"/>
        <c:auto val="1"/>
        <c:lblAlgn val="ctr"/>
        <c:lblOffset val="100"/>
        <c:noMultiLvlLbl val="0"/>
      </c:catAx>
      <c:valAx>
        <c:axId val="119735472"/>
        <c:scaling>
          <c:orientation val="minMax"/>
          <c:max val="250"/>
        </c:scaling>
        <c:delete val="0"/>
        <c:axPos val="l"/>
        <c:majorGridlines>
          <c:spPr>
            <a:ln w="9525" cap="flat" cmpd="sng" algn="ctr">
              <a:solidFill>
                <a:schemeClr val="bg1">
                  <a:lumMod val="9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t-EE"/>
                  <a:t>Budget (million euros)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n-lt"/>
                  <a:ea typeface="+mn-ea"/>
                  <a:cs typeface="+mn-cs"/>
                </a:defRPr>
              </a:pPr>
              <a:endParaRPr lang="et-EE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119736912"/>
        <c:crosses val="autoZero"/>
        <c:crossBetween val="between"/>
      </c:valAx>
      <c:valAx>
        <c:axId val="77888128"/>
        <c:scaling>
          <c:orientation val="minMax"/>
        </c:scaling>
        <c:delete val="0"/>
        <c:axPos val="r"/>
        <c:numFmt formatCode="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500" b="0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t-EE"/>
          </a:p>
        </c:txPr>
        <c:crossAx val="77888608"/>
        <c:crosses val="max"/>
        <c:crossBetween val="between"/>
      </c:valAx>
      <c:catAx>
        <c:axId val="77888608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7788812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legendEntry>
        <c:idx val="4"/>
        <c:delete val="1"/>
      </c:legendEntry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'1.3.'!$A$3</c:f>
              <c:strCache>
                <c:ptCount val="1"/>
                <c:pt idx="0">
                  <c:v>National research grants (mln EUR)</c:v>
                </c:pt>
              </c:strCache>
            </c:strRef>
          </c:tx>
          <c:spPr>
            <a:solidFill>
              <a:srgbClr val="AA96D7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51F76315-9698-40A7-B371-47F44EDEF67B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160EF8A8-F386-47A5-9EFE-D82768FE5B3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09E679B5-5A65-4CD4-B819-EB7504E89C5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C22846A6-286C-43B0-BCDD-8FE136E830C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3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8C6ADDF9-C7AD-4274-97C6-7F1E01EAD3E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C0C13571-210A-4519-A403-77ADAF54E22C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67A25158-9C3C-4D0F-96FE-9A07B134F96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942DD008-E4AD-439A-9C8D-45BC972C598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72D69F12-BE2B-483B-A037-487B57056A0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B8F4398C-7FCF-47D2-858E-739A93E800ED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64FABC40-EF34-4933-AA46-4C7496F64DA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24BAAFB-567D-4FA1-8030-98DEC1EF9CE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FFD92967-9CED-4D99-9978-657FE3A059B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8B45-4C5B-A69C-FF4FF5CCD3F3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02B447F6-A008-4832-948A-DD6476D06A7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2D95-47AC-B8BE-10BECE70FF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5A6FDE4B-2E46-4F8F-92D3-1911C3BB61D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C6E-4C28-8C33-A96E5714B0D8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D16643EE-5334-4814-AF53-C86BFF3440C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07D5-48D2-90E5-90FB1CA585B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F5DB1214-2C0F-4CF5-9B55-CB1791BD468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517C-4675-B9AF-31E76C143C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'1.3.'!$B$2:$R$2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'1.3.'!$B$3:$R$3</c:f>
              <c:numCache>
                <c:formatCode>General</c:formatCode>
                <c:ptCount val="17"/>
                <c:pt idx="0">
                  <c:v>39.6</c:v>
                </c:pt>
                <c:pt idx="1">
                  <c:v>37.799999999999997</c:v>
                </c:pt>
                <c:pt idx="2" formatCode="#\ ##0.0">
                  <c:v>37.9</c:v>
                </c:pt>
                <c:pt idx="3" formatCode="#\ ##0.0">
                  <c:v>37.799999999999997</c:v>
                </c:pt>
                <c:pt idx="4" formatCode="#\ ##0.0">
                  <c:v>37.700000000000003</c:v>
                </c:pt>
                <c:pt idx="5" formatCode="#\ ##0.0">
                  <c:v>38</c:v>
                </c:pt>
                <c:pt idx="6" formatCode="#\ ##0.0">
                  <c:v>42.4</c:v>
                </c:pt>
                <c:pt idx="7" formatCode="#\ ##0.0">
                  <c:v>37.9</c:v>
                </c:pt>
                <c:pt idx="8" formatCode="#\ ##0.0">
                  <c:v>39.4</c:v>
                </c:pt>
                <c:pt idx="9" formatCode="#\ ##0.0">
                  <c:v>40.200000000000003</c:v>
                </c:pt>
                <c:pt idx="10">
                  <c:v>40.6</c:v>
                </c:pt>
                <c:pt idx="11" formatCode="#\ ##0.0">
                  <c:v>42.7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'1.3.'!$B$5:$R$5</c15:f>
                <c15:dlblRangeCache>
                  <c:ptCount val="17"/>
                  <c:pt idx="0">
                    <c:v>84%</c:v>
                  </c:pt>
                  <c:pt idx="1">
                    <c:v>84%</c:v>
                  </c:pt>
                  <c:pt idx="2">
                    <c:v>84%</c:v>
                  </c:pt>
                  <c:pt idx="3">
                    <c:v>84%</c:v>
                  </c:pt>
                  <c:pt idx="4">
                    <c:v>84%</c:v>
                  </c:pt>
                  <c:pt idx="5">
                    <c:v>82%</c:v>
                  </c:pt>
                  <c:pt idx="6">
                    <c:v>82%</c:v>
                  </c:pt>
                  <c:pt idx="7">
                    <c:v>73%</c:v>
                  </c:pt>
                  <c:pt idx="8">
                    <c:v>70%</c:v>
                  </c:pt>
                  <c:pt idx="9">
                    <c:v>60%</c:v>
                  </c:pt>
                  <c:pt idx="10">
                    <c:v>51%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D-8B45-4C5B-A69C-FF4FF5CCD3F3}"/>
            </c:ext>
          </c:extLst>
        </c:ser>
        <c:ser>
          <c:idx val="1"/>
          <c:order val="1"/>
          <c:tx>
            <c:strRef>
              <c:f>'1.3.'!$A$4</c:f>
              <c:strCache>
                <c:ptCount val="1"/>
                <c:pt idx="0">
                  <c:v>Baseline funding (mln EUR)</c:v>
                </c:pt>
              </c:strCache>
            </c:strRef>
          </c:tx>
          <c:spPr>
            <a:solidFill>
              <a:srgbClr val="E0D7F0"/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238C1E6F-4870-4964-9DBA-C6623D86990F}" type="CELLRANGE">
                      <a:rPr lang="en-US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8B45-4C5B-A69C-FF4FF5CCD3F3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C8DA5C14-9E94-4905-B512-843695EF9001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F-8B45-4C5B-A69C-FF4FF5CCD3F3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4852862A-562C-444A-831A-A54829CDA094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0-8B45-4C5B-A69C-FF4FF5CCD3F3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74D6C390-EDC0-4CA3-8C91-782C90610C4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1-8B45-4C5B-A69C-FF4FF5CCD3F3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FC2E3E85-C0F0-4181-8D91-EB50E0BF1D9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2-8B45-4C5B-A69C-FF4FF5CCD3F3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E457D927-D79C-4865-8876-014B57AEBD2E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3-8B45-4C5B-A69C-FF4FF5CCD3F3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4994DC18-E5DF-4BB0-8757-1D11CB8127F0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4-8B45-4C5B-A69C-FF4FF5CCD3F3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C878C66E-AFBD-4630-83E1-B38A9B86358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5-8B45-4C5B-A69C-FF4FF5CCD3F3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A94EE66E-2229-4769-9C77-6F60641699CA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6-8B45-4C5B-A69C-FF4FF5CCD3F3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E32CE513-AF4F-47D9-A3CA-2E0E937AF546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7-8B45-4C5B-A69C-FF4FF5CCD3F3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CE479D66-F14E-449F-95BA-03811F65BC87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8-8B45-4C5B-A69C-FF4FF5CCD3F3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C79E8DAB-4FC6-47AA-987B-EBA18FF9FB3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9-8B45-4C5B-A69C-FF4FF5CCD3F3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574CA838-1ABB-43A4-996C-25D49A1797E8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1A-8B45-4C5B-A69C-FF4FF5CCD3F3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89BC447A-30C0-4FD4-8365-2C1C79ECE3E5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2-2D95-47AC-B8BE-10BECE70FF73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4DC62BD6-4D89-40BC-AC50-67F31A064EF3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0-5C6E-4C28-8C33-A96E5714B0D8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508F527F-5D43-4F80-BA8F-495A9089A3E3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07D5-48D2-90E5-90FB1CA585B9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8CB46494-A105-4681-A699-F7BDE503523F}" type="CELLRANGE">
                      <a:rPr lang="et-EE"/>
                      <a:pPr/>
                      <a:t>[LAHTRIVAHEMIK]</a:t>
                    </a:fld>
                    <a:endParaRPr lang="et-EE"/>
                  </a:p>
                </c:rich>
              </c:tx>
              <c:dLblPos val="ctr"/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1-517C-4675-B9AF-31E76C143CA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numRef>
              <c:f>'1.3.'!$B$2:$R$2</c:f>
              <c:numCache>
                <c:formatCode>General</c:formatCode>
                <c:ptCount val="1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  <c:pt idx="8">
                  <c:v>2017</c:v>
                </c:pt>
                <c:pt idx="9">
                  <c:v>2018</c:v>
                </c:pt>
                <c:pt idx="10">
                  <c:v>2019</c:v>
                </c:pt>
                <c:pt idx="11">
                  <c:v>2020</c:v>
                </c:pt>
                <c:pt idx="12">
                  <c:v>2021</c:v>
                </c:pt>
                <c:pt idx="13">
                  <c:v>2022</c:v>
                </c:pt>
                <c:pt idx="14">
                  <c:v>2023</c:v>
                </c:pt>
                <c:pt idx="15">
                  <c:v>2024</c:v>
                </c:pt>
                <c:pt idx="16">
                  <c:v>2025</c:v>
                </c:pt>
              </c:numCache>
            </c:numRef>
          </c:cat>
          <c:val>
            <c:numRef>
              <c:f>'1.3.'!$B$4:$R$4</c:f>
              <c:numCache>
                <c:formatCode>General</c:formatCode>
                <c:ptCount val="17"/>
                <c:pt idx="0">
                  <c:v>7.8</c:v>
                </c:pt>
                <c:pt idx="1">
                  <c:v>7.2</c:v>
                </c:pt>
                <c:pt idx="2" formatCode="#\ ##0.0">
                  <c:v>7.2</c:v>
                </c:pt>
                <c:pt idx="3" formatCode="#\ ##0.0">
                  <c:v>7.2</c:v>
                </c:pt>
                <c:pt idx="4" formatCode="#\ ##0.0">
                  <c:v>7.2</c:v>
                </c:pt>
                <c:pt idx="5" formatCode="#\ ##0.0">
                  <c:v>8.4</c:v>
                </c:pt>
                <c:pt idx="6" formatCode="#\ ##0.0">
                  <c:v>9.3000000000000007</c:v>
                </c:pt>
                <c:pt idx="7" formatCode="#\ ##0.0">
                  <c:v>13.9</c:v>
                </c:pt>
                <c:pt idx="8" formatCode="#\ ##0.0">
                  <c:v>16.899999999999999</c:v>
                </c:pt>
                <c:pt idx="9" formatCode="#\ ##0.0">
                  <c:v>26.9</c:v>
                </c:pt>
                <c:pt idx="10">
                  <c:v>39.1</c:v>
                </c:pt>
                <c:pt idx="11" formatCode="#\ ##0.0">
                  <c:v>42.5</c:v>
                </c:pt>
                <c:pt idx="12" formatCode="#\ ##0.0">
                  <c:v>46.3</c:v>
                </c:pt>
                <c:pt idx="13" formatCode="#\ ##0.0">
                  <c:v>52.3</c:v>
                </c:pt>
                <c:pt idx="14" formatCode="#\ ##0.0">
                  <c:v>55.3</c:v>
                </c:pt>
                <c:pt idx="15" formatCode="#\ ##0.0">
                  <c:v>59.3</c:v>
                </c:pt>
                <c:pt idx="16" formatCode="#\ ##0.0">
                  <c:v>59.3</c:v>
                </c:pt>
              </c:numCache>
            </c:numRef>
          </c:val>
          <c:extLst>
            <c:ext xmlns:c15="http://schemas.microsoft.com/office/drawing/2012/chart" uri="{02D57815-91ED-43cb-92C2-25804820EDAC}">
              <c15:datalabelsRange>
                <c15:f>'1.3.'!$B$6:$R$6</c15:f>
                <c15:dlblRangeCache>
                  <c:ptCount val="17"/>
                  <c:pt idx="0">
                    <c:v>16%</c:v>
                  </c:pt>
                  <c:pt idx="1">
                    <c:v>16%</c:v>
                  </c:pt>
                  <c:pt idx="2">
                    <c:v>16%</c:v>
                  </c:pt>
                  <c:pt idx="3">
                    <c:v>16%</c:v>
                  </c:pt>
                  <c:pt idx="4">
                    <c:v>16%</c:v>
                  </c:pt>
                  <c:pt idx="5">
                    <c:v>18%</c:v>
                  </c:pt>
                  <c:pt idx="6">
                    <c:v>18%</c:v>
                  </c:pt>
                  <c:pt idx="7">
                    <c:v>27%</c:v>
                  </c:pt>
                  <c:pt idx="8">
                    <c:v>30%</c:v>
                  </c:pt>
                  <c:pt idx="9">
                    <c:v>40%</c:v>
                  </c:pt>
                  <c:pt idx="10">
                    <c:v>49%</c:v>
                  </c:pt>
                  <c:pt idx="11">
                    <c:v>50%</c:v>
                  </c:pt>
                  <c:pt idx="12">
                    <c:v>50%</c:v>
                  </c:pt>
                  <c:pt idx="13">
                    <c:v>50%</c:v>
                  </c:pt>
                  <c:pt idx="14">
                    <c:v>50%</c:v>
                  </c:pt>
                  <c:pt idx="15">
                    <c:v>50%</c:v>
                  </c:pt>
                  <c:pt idx="16">
                    <c:v>50%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B-8B45-4C5B-A69C-FF4FF5CCD3F3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95"/>
        <c:overlap val="100"/>
        <c:axId val="615132831"/>
        <c:axId val="552382335"/>
      </c:barChart>
      <c:catAx>
        <c:axId val="61513283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552382335"/>
        <c:crosses val="autoZero"/>
        <c:auto val="1"/>
        <c:lblAlgn val="ctr"/>
        <c:lblOffset val="100"/>
        <c:noMultiLvlLbl val="0"/>
      </c:catAx>
      <c:valAx>
        <c:axId val="552382335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615132831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</c:dTable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chemeClr val="tx1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t-E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2680206116858"/>
          <c:y val="3.9163323393455719E-2"/>
          <c:w val="0.75315212252717956"/>
          <c:h val="0.7420614373584464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'1.7'!$B$3</c:f>
              <c:strCache>
                <c:ptCount val="1"/>
                <c:pt idx="0">
                  <c:v>Research grants managed by ETAG (million EUR)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'1.7'!$B$4:$B$12</c:f>
              <c:numCache>
                <c:formatCode>0.0</c:formatCode>
                <c:ptCount val="9"/>
                <c:pt idx="0">
                  <c:v>42.4</c:v>
                </c:pt>
                <c:pt idx="1">
                  <c:v>37.9</c:v>
                </c:pt>
                <c:pt idx="2">
                  <c:v>39.4</c:v>
                </c:pt>
                <c:pt idx="3">
                  <c:v>40.200000000000003</c:v>
                </c:pt>
                <c:pt idx="4">
                  <c:v>40.6</c:v>
                </c:pt>
                <c:pt idx="5">
                  <c:v>42.7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E1-4E3C-8B4E-3AB363CA357F}"/>
            </c:ext>
          </c:extLst>
        </c:ser>
        <c:ser>
          <c:idx val="1"/>
          <c:order val="1"/>
          <c:tx>
            <c:strRef>
              <c:f>'1.7'!$C$3</c:f>
              <c:strCache>
                <c:ptCount val="1"/>
                <c:pt idx="0">
                  <c:v>Baseline funding (million EUR)</c:v>
                </c:pt>
              </c:strCache>
            </c:strRef>
          </c:tx>
          <c:spPr>
            <a:solidFill>
              <a:schemeClr val="accent2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'1.7'!$C$4:$C$12</c:f>
              <c:numCache>
                <c:formatCode>0.0</c:formatCode>
                <c:ptCount val="9"/>
                <c:pt idx="0">
                  <c:v>9.3000000000000007</c:v>
                </c:pt>
                <c:pt idx="1">
                  <c:v>13.9</c:v>
                </c:pt>
                <c:pt idx="2">
                  <c:v>16.899999999999999</c:v>
                </c:pt>
                <c:pt idx="3">
                  <c:v>26.9</c:v>
                </c:pt>
                <c:pt idx="4">
                  <c:v>39.1</c:v>
                </c:pt>
                <c:pt idx="5">
                  <c:v>42.5</c:v>
                </c:pt>
                <c:pt idx="6">
                  <c:v>46.3</c:v>
                </c:pt>
                <c:pt idx="7">
                  <c:v>52.3</c:v>
                </c:pt>
                <c:pt idx="8">
                  <c:v>55.3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E1-4E3C-8B4E-3AB363CA357F}"/>
            </c:ext>
          </c:extLst>
        </c:ser>
        <c:ser>
          <c:idx val="2"/>
          <c:order val="2"/>
          <c:tx>
            <c:strRef>
              <c:f>'1.7'!$D$3</c:f>
              <c:strCache>
                <c:ptCount val="1"/>
                <c:pt idx="0">
                  <c:v>Others (million EUR)</c:v>
                </c:pt>
              </c:strCache>
            </c:strRef>
          </c:tx>
          <c:spPr>
            <a:solidFill>
              <a:schemeClr val="accent5">
                <a:lumMod val="60000"/>
                <a:lumOff val="4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'1.7'!$A$4:$A$12</c:f>
              <c:strCache>
                <c:ptCount val="9"/>
                <c:pt idx="0">
                  <c:v>2015</c:v>
                </c:pt>
                <c:pt idx="1">
                  <c:v>2016</c:v>
                </c:pt>
                <c:pt idx="2">
                  <c:v>2017</c:v>
                </c:pt>
                <c:pt idx="3">
                  <c:v>2018</c:v>
                </c:pt>
                <c:pt idx="4">
                  <c:v>2019</c:v>
                </c:pt>
                <c:pt idx="5">
                  <c:v>2020</c:v>
                </c:pt>
                <c:pt idx="6">
                  <c:v>2021</c:v>
                </c:pt>
                <c:pt idx="7">
                  <c:v>2022</c:v>
                </c:pt>
                <c:pt idx="8">
                  <c:v>2023</c:v>
                </c:pt>
              </c:strCache>
            </c:strRef>
          </c:cat>
          <c:val>
            <c:numRef>
              <c:f>'1.7'!$D$4:$D$12</c:f>
              <c:numCache>
                <c:formatCode>0.0</c:formatCode>
                <c:ptCount val="9"/>
                <c:pt idx="0">
                  <c:v>106.22959999999999</c:v>
                </c:pt>
                <c:pt idx="1">
                  <c:v>75.155000000000001</c:v>
                </c:pt>
                <c:pt idx="2">
                  <c:v>100.10439999999997</c:v>
                </c:pt>
                <c:pt idx="3">
                  <c:v>137.55819999999997</c:v>
                </c:pt>
                <c:pt idx="4">
                  <c:v>126.51100000000002</c:v>
                </c:pt>
                <c:pt idx="5">
                  <c:v>123.53730000000002</c:v>
                </c:pt>
                <c:pt idx="6">
                  <c:v>144</c:v>
                </c:pt>
                <c:pt idx="7">
                  <c:v>172.17429999999996</c:v>
                </c:pt>
                <c:pt idx="8">
                  <c:v>179.44639999999998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5E1-4E3C-8B4E-3AB363CA3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096314191"/>
        <c:axId val="2096314671"/>
      </c:barChart>
      <c:lineChart>
        <c:grouping val="standard"/>
        <c:varyColors val="0"/>
        <c:ser>
          <c:idx val="3"/>
          <c:order val="3"/>
          <c:tx>
            <c:strRef>
              <c:f>'1.7'!$F$3</c:f>
              <c:strCache>
                <c:ptCount val="1"/>
                <c:pt idx="0">
                  <c:v>Public sector expenditures (percentage of GDP)</c:v>
                </c:pt>
              </c:strCache>
            </c:strRef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endParaRPr lang="et-E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'1.7'!$F$4:$F$12</c:f>
              <c:numCache>
                <c:formatCode>0.00%</c:formatCode>
                <c:ptCount val="9"/>
                <c:pt idx="0">
                  <c:v>7.5165556925214996E-3</c:v>
                </c:pt>
                <c:pt idx="1">
                  <c:v>5.7215286853846501E-3</c:v>
                </c:pt>
                <c:pt idx="2">
                  <c:v>6.4321334424517086E-3</c:v>
                </c:pt>
                <c:pt idx="3">
                  <c:v>7.7409157100440645E-3</c:v>
                </c:pt>
                <c:pt idx="4">
                  <c:v>7.2425637729566844E-3</c:v>
                </c:pt>
                <c:pt idx="5">
                  <c:v>7.4925536535375981E-3</c:v>
                </c:pt>
                <c:pt idx="6">
                  <c:v>7.520517417869927E-3</c:v>
                </c:pt>
                <c:pt idx="7">
                  <c:v>7.5947594586584996E-3</c:v>
                </c:pt>
                <c:pt idx="8">
                  <c:v>7.5952634087326316E-3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55E1-4E3C-8B4E-3AB363CA35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91198895"/>
        <c:axId val="1991208975"/>
      </c:lineChart>
      <c:catAx>
        <c:axId val="2096314191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bg1">
                <a:lumMod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2096314671"/>
        <c:crosses val="autoZero"/>
        <c:auto val="1"/>
        <c:lblAlgn val="ctr"/>
        <c:lblOffset val="100"/>
        <c:noMultiLvlLbl val="0"/>
      </c:catAx>
      <c:valAx>
        <c:axId val="2096314671"/>
        <c:scaling>
          <c:orientation val="minMax"/>
          <c:max val="3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/>
                  <a:t>R&amp;D expenditure (million</a:t>
                </a:r>
                <a:r>
                  <a:rPr lang="et-EE" baseline="0"/>
                  <a:t> euros)</a:t>
                </a:r>
                <a:endParaRPr lang="et-EE"/>
              </a:p>
            </c:rich>
          </c:tx>
          <c:layout>
            <c:manualLayout>
              <c:xMode val="edge"/>
              <c:yMode val="edge"/>
              <c:x val="2.8696292683254181E-2"/>
              <c:y val="0.1692149926284925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bg1">
                <a:lumMod val="75000"/>
              </a:schemeClr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2096314191"/>
        <c:crosses val="autoZero"/>
        <c:crossBetween val="between"/>
      </c:valAx>
      <c:valAx>
        <c:axId val="1991208975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+mj-lt"/>
                    <a:ea typeface="+mn-ea"/>
                    <a:cs typeface="+mn-cs"/>
                  </a:defRPr>
                </a:pPr>
                <a:r>
                  <a:rPr lang="et-EE"/>
                  <a:t>Percentage</a:t>
                </a:r>
                <a:r>
                  <a:rPr lang="et-EE" baseline="0"/>
                  <a:t> of GDP (%)</a:t>
                </a:r>
                <a:endParaRPr lang="et-EE"/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ysClr val="windowText" lastClr="000000"/>
                  </a:solidFill>
                  <a:latin typeface="+mj-lt"/>
                  <a:ea typeface="+mn-ea"/>
                  <a:cs typeface="+mn-cs"/>
                </a:defRPr>
              </a:pPr>
              <a:endParaRPr lang="et-EE"/>
            </a:p>
          </c:txPr>
        </c:title>
        <c:numFmt formatCode="0.0%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ysClr val="windowText" lastClr="000000"/>
                </a:solidFill>
                <a:latin typeface="+mj-lt"/>
                <a:ea typeface="+mn-ea"/>
                <a:cs typeface="+mn-cs"/>
              </a:defRPr>
            </a:pPr>
            <a:endParaRPr lang="et-EE"/>
          </a:p>
        </c:txPr>
        <c:crossAx val="1991198895"/>
        <c:crosses val="max"/>
        <c:crossBetween val="between"/>
      </c:valAx>
      <c:catAx>
        <c:axId val="1991198895"/>
        <c:scaling>
          <c:orientation val="minMax"/>
        </c:scaling>
        <c:delete val="1"/>
        <c:axPos val="b"/>
        <c:majorTickMark val="out"/>
        <c:minorTickMark val="none"/>
        <c:tickLblPos val="nextTo"/>
        <c:crossAx val="1991208975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ysClr val="windowText" lastClr="000000"/>
              </a:solidFill>
              <a:latin typeface="+mj-lt"/>
              <a:ea typeface="+mn-ea"/>
              <a:cs typeface="+mn-cs"/>
            </a:defRPr>
          </a:pPr>
          <a:endParaRPr lang="et-EE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+mj-lt"/>
        </a:defRPr>
      </a:pPr>
      <a:endParaRPr lang="et-EE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11</xdr:row>
      <xdr:rowOff>79376</xdr:rowOff>
    </xdr:from>
    <xdr:to>
      <xdr:col>12</xdr:col>
      <xdr:colOff>68200</xdr:colOff>
      <xdr:row>30</xdr:row>
      <xdr:rowOff>31750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5FCFADBB-8D26-C354-432D-20450FEDC606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3</xdr:col>
      <xdr:colOff>198437</xdr:colOff>
      <xdr:row>30</xdr:row>
      <xdr:rowOff>31750</xdr:rowOff>
    </xdr:from>
    <xdr:to>
      <xdr:col>6</xdr:col>
      <xdr:colOff>341027</xdr:colOff>
      <xdr:row>46</xdr:row>
      <xdr:rowOff>63500</xdr:rowOff>
    </xdr:to>
    <xdr:sp macro="" textlink="">
      <xdr:nvSpPr>
        <xdr:cNvPr id="3" name="TextBox 6">
          <a:extLst>
            <a:ext uri="{FF2B5EF4-FFF2-40B4-BE49-F238E27FC236}">
              <a16:creationId xmlns:a16="http://schemas.microsoft.com/office/drawing/2014/main" id="{9BEF71CA-0E69-F1AB-F6FB-363E3CAFFF5A}"/>
            </a:ext>
          </a:extLst>
        </xdr:cNvPr>
        <xdr:cNvSpPr txBox="1"/>
      </xdr:nvSpPr>
      <xdr:spPr>
        <a:xfrm>
          <a:off x="3286125" y="5746750"/>
          <a:ext cx="1976152" cy="3079750"/>
        </a:xfrm>
        <a:prstGeom prst="rect">
          <a:avLst/>
        </a:prstGeom>
        <a:solidFill>
          <a:schemeClr val="lt1"/>
        </a:solidFill>
        <a:ln w="19050" cmpd="sng">
          <a:solidFill>
            <a:schemeClr val="bg2">
              <a:lumMod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Components of foreign sources in </a:t>
          </a: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Astra + programme (including increasing institutional knowledge transfer)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RITA + programme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SekMo + 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Mobilitas 3.0 programme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 projects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pPr eaLnBrk="1" fontAlgn="auto" latinLnBrk="0" hangingPunct="1"/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Centres of Excellence and research infrastructure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TeaMe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3.0 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Thematic R&amp;D programmes</a:t>
          </a:r>
        </a:p>
        <a:p>
          <a:pPr eaLnBrk="1" fontAlgn="auto" latinLnBrk="0" hangingPunct="1"/>
          <a:r>
            <a:rPr lang="et-EE" sz="110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Just Transition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Fund</a:t>
          </a:r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increasing the scientific intensity of Ida-Viru business </a:t>
          </a:r>
          <a:endParaRPr lang="et-EE" sz="950">
            <a:solidFill>
              <a:schemeClr val="dk1"/>
            </a:solidFill>
            <a:effectLst/>
            <a:latin typeface="+mj-lt"/>
            <a:ea typeface="+mn-ea"/>
            <a:cs typeface="+mn-cs"/>
          </a:endParaRPr>
        </a:p>
        <a:p>
          <a:pPr eaLnBrk="1" fontAlgn="auto" latinLnBrk="0" hangingPunct="1"/>
          <a:endParaRPr lang="et-EE" sz="950">
            <a:effectLst/>
          </a:endParaRPr>
        </a:p>
      </xdr:txBody>
    </xdr:sp>
    <xdr:clientData/>
  </xdr:twoCellAnchor>
  <xdr:twoCellAnchor>
    <xdr:from>
      <xdr:col>6</xdr:col>
      <xdr:colOff>428626</xdr:colOff>
      <xdr:row>30</xdr:row>
      <xdr:rowOff>39687</xdr:rowOff>
    </xdr:from>
    <xdr:to>
      <xdr:col>12</xdr:col>
      <xdr:colOff>87313</xdr:colOff>
      <xdr:row>46</xdr:row>
      <xdr:rowOff>55563</xdr:rowOff>
    </xdr:to>
    <xdr:sp macro="" textlink="">
      <xdr:nvSpPr>
        <xdr:cNvPr id="5" name="TextBox 7">
          <a:extLst>
            <a:ext uri="{FF2B5EF4-FFF2-40B4-BE49-F238E27FC236}">
              <a16:creationId xmlns:a16="http://schemas.microsoft.com/office/drawing/2014/main" id="{C913D41B-EE7B-56A5-4576-0E146455F46A}"/>
            </a:ext>
          </a:extLst>
        </xdr:cNvPr>
        <xdr:cNvSpPr txBox="1"/>
      </xdr:nvSpPr>
      <xdr:spPr>
        <a:xfrm>
          <a:off x="5349876" y="5754687"/>
          <a:ext cx="3325812" cy="3063876"/>
        </a:xfrm>
        <a:prstGeom prst="rect">
          <a:avLst/>
        </a:prstGeom>
        <a:solidFill>
          <a:schemeClr val="lt1"/>
        </a:solidFill>
        <a:ln w="19050" cmpd="sng">
          <a:solidFill>
            <a:schemeClr val="bg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eaLnBrk="1" fontAlgn="auto" latinLnBrk="0" hangingPunct="1"/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Components</a:t>
          </a:r>
          <a:r>
            <a:rPr lang="et-EE" sz="950" b="1" baseline="0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 of </a:t>
          </a:r>
          <a:r>
            <a:rPr lang="et-EE" sz="950" b="1">
              <a:solidFill>
                <a:schemeClr val="dk1"/>
              </a:solidFill>
              <a:effectLst/>
              <a:latin typeface="+mj-lt"/>
              <a:ea typeface="+mn-ea"/>
              <a:cs typeface="+mn-cs"/>
            </a:rPr>
            <a:t>other sources</a:t>
          </a:r>
          <a:endParaRPr lang="et-EE" sz="950"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Ensuring the EENet educational service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International mobility grants (except TAIE smart specialization areas)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Membership fees of international organizations, international research cooperation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Target support for R&amp;D activities of state universities of applied sciences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National programmes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Support for research infrastructures of national importance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Salaries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for junior researchers 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Centres of excellence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Scientific collections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Science communication, national</a:t>
          </a:r>
          <a:r>
            <a:rPr lang="et-EE" sz="950" baseline="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 science awards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Participation in international infrastructure cooperation</a:t>
          </a:r>
          <a:endParaRPr lang="et-EE" sz="950">
            <a:solidFill>
              <a:sysClr val="windowText" lastClr="000000"/>
            </a:solidFill>
            <a:effectLst/>
            <a:latin typeface="+mj-lt"/>
          </a:endParaRP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Research libraries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Teaming for excellence projects co-financing</a:t>
          </a:r>
        </a:p>
        <a:p>
          <a:r>
            <a:rPr lang="et-EE" sz="950">
              <a:solidFill>
                <a:sysClr val="windowText" lastClr="000000"/>
              </a:solidFill>
              <a:effectLst/>
              <a:latin typeface="+mj-lt"/>
              <a:ea typeface="+mn-ea"/>
              <a:cs typeface="+mn-cs"/>
            </a:rPr>
            <a:t>● Operating support (Estonian Research Council, Estonian Academy of Sciences, Ahhaa, Art Museum of Estonia, etc)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546100</xdr:colOff>
      <xdr:row>7</xdr:row>
      <xdr:rowOff>38100</xdr:rowOff>
    </xdr:from>
    <xdr:to>
      <xdr:col>11</xdr:col>
      <xdr:colOff>533400</xdr:colOff>
      <xdr:row>23</xdr:row>
      <xdr:rowOff>17114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2E5EF533-E9FA-4BCE-9452-BF4832C402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852486</xdr:colOff>
      <xdr:row>19</xdr:row>
      <xdr:rowOff>42861</xdr:rowOff>
    </xdr:from>
    <xdr:to>
      <xdr:col>7</xdr:col>
      <xdr:colOff>752474</xdr:colOff>
      <xdr:row>37</xdr:row>
      <xdr:rowOff>180974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90FB21C2-6D82-C8E6-317C-1A4D1D63AB0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ETAG1">
      <a:dk1>
        <a:srgbClr val="000000"/>
      </a:dk1>
      <a:lt1>
        <a:srgbClr val="FFFFFF"/>
      </a:lt1>
      <a:dk2>
        <a:srgbClr val="959494"/>
      </a:dk2>
      <a:lt2>
        <a:srgbClr val="D5D4D4"/>
      </a:lt2>
      <a:accent1>
        <a:srgbClr val="6638B6"/>
      </a:accent1>
      <a:accent2>
        <a:srgbClr val="B39CDB"/>
      </a:accent2>
      <a:accent3>
        <a:srgbClr val="E8E1F4"/>
      </a:accent3>
      <a:accent4>
        <a:srgbClr val="565554"/>
      </a:accent4>
      <a:accent5>
        <a:srgbClr val="959494"/>
      </a:accent5>
      <a:accent6>
        <a:srgbClr val="D5D4D4"/>
      </a:accent6>
      <a:hlink>
        <a:srgbClr val="331F55"/>
      </a:hlink>
      <a:folHlink>
        <a:srgbClr val="C0ABE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3A52EA-72E3-40EF-87E3-0EAE65D3BB32}">
  <dimension ref="A1:H14"/>
  <sheetViews>
    <sheetView workbookViewId="0">
      <selection activeCell="C26" sqref="C26"/>
    </sheetView>
  </sheetViews>
  <sheetFormatPr defaultRowHeight="15" x14ac:dyDescent="0.25"/>
  <cols>
    <col min="1" max="1" width="9.140625" style="7"/>
    <col min="2" max="2" width="16.7109375" style="7" customWidth="1"/>
    <col min="3" max="3" width="9.5703125" style="7" bestFit="1" customWidth="1"/>
    <col min="4" max="4" width="29.7109375" style="7" customWidth="1"/>
    <col min="5" max="5" width="10" style="7" customWidth="1"/>
    <col min="6" max="6" width="18" style="7" customWidth="1"/>
    <col min="7" max="7" width="11.5703125" style="7" customWidth="1"/>
    <col min="8" max="16384" width="9.140625" style="7"/>
  </cols>
  <sheetData>
    <row r="1" spans="1:8" x14ac:dyDescent="0.25">
      <c r="A1" s="16" t="s">
        <v>86</v>
      </c>
      <c r="B1" s="16"/>
      <c r="C1" s="16"/>
      <c r="D1" s="16"/>
      <c r="E1" s="16"/>
      <c r="F1" s="16"/>
      <c r="G1" s="16"/>
      <c r="H1" s="16"/>
    </row>
    <row r="2" spans="1:8" x14ac:dyDescent="0.25">
      <c r="A2" s="44"/>
      <c r="B2" s="16"/>
      <c r="C2" s="16"/>
      <c r="D2" s="16"/>
      <c r="E2" s="16"/>
      <c r="F2" s="16"/>
      <c r="G2" s="16"/>
    </row>
    <row r="3" spans="1:8" x14ac:dyDescent="0.25">
      <c r="A3" s="22" t="s">
        <v>3</v>
      </c>
      <c r="B3" s="22" t="s">
        <v>4</v>
      </c>
      <c r="C3" s="22" t="s">
        <v>51</v>
      </c>
      <c r="D3" s="22"/>
      <c r="E3" s="22" t="s">
        <v>51</v>
      </c>
      <c r="F3" s="22" t="s">
        <v>6</v>
      </c>
      <c r="G3" s="22" t="s">
        <v>51</v>
      </c>
      <c r="H3" s="22" t="s">
        <v>5</v>
      </c>
    </row>
    <row r="4" spans="1:8" x14ac:dyDescent="0.25">
      <c r="A4" s="17">
        <v>6.7155452788586921E-3</v>
      </c>
      <c r="B4" s="2" t="s">
        <v>7</v>
      </c>
      <c r="C4" s="3">
        <v>256.45189999999997</v>
      </c>
      <c r="D4" s="2" t="s">
        <v>8</v>
      </c>
      <c r="E4" s="3">
        <v>212.29999999999998</v>
      </c>
      <c r="F4" s="2" t="s">
        <v>9</v>
      </c>
      <c r="G4" s="3">
        <v>290.04632400000003</v>
      </c>
      <c r="H4" s="12">
        <v>7.5952614185682337E-3</v>
      </c>
    </row>
    <row r="5" spans="1:8" x14ac:dyDescent="0.25">
      <c r="A5" s="17">
        <v>9.3485353961212728E-3</v>
      </c>
      <c r="B5" s="2" t="s">
        <v>10</v>
      </c>
      <c r="C5" s="3">
        <v>357</v>
      </c>
      <c r="D5" s="2" t="s">
        <v>52</v>
      </c>
      <c r="E5" s="3">
        <v>44.151900000000005</v>
      </c>
      <c r="F5" s="2" t="s">
        <v>11</v>
      </c>
      <c r="G5" s="3">
        <v>412.14173500000004</v>
      </c>
      <c r="H5" s="12">
        <v>1.0792497473014941E-2</v>
      </c>
    </row>
    <row r="6" spans="1:8" x14ac:dyDescent="0.25">
      <c r="A6" s="17">
        <v>2.3260334452364366E-3</v>
      </c>
      <c r="B6" s="2" t="s">
        <v>12</v>
      </c>
      <c r="C6" s="3">
        <v>88.826099999999997</v>
      </c>
      <c r="D6" s="2" t="s">
        <v>13</v>
      </c>
      <c r="E6" s="3">
        <v>18.400000000000002</v>
      </c>
      <c r="F6" s="2"/>
      <c r="G6" s="2"/>
      <c r="H6" s="2"/>
    </row>
    <row r="7" spans="1:8" x14ac:dyDescent="0.25">
      <c r="A7" s="18">
        <v>1.8390114120216402E-2</v>
      </c>
      <c r="B7" s="8" t="s">
        <v>14</v>
      </c>
      <c r="C7" s="19">
        <v>702.27800000000002</v>
      </c>
      <c r="D7" s="2" t="s">
        <v>15</v>
      </c>
      <c r="E7" s="3">
        <v>338.6</v>
      </c>
      <c r="F7" s="8" t="s">
        <v>14</v>
      </c>
      <c r="G7" s="20">
        <v>702.18805900000007</v>
      </c>
      <c r="H7" s="21">
        <v>1.8387758891583176E-2</v>
      </c>
    </row>
    <row r="8" spans="1:8" x14ac:dyDescent="0.25">
      <c r="D8" s="2" t="s">
        <v>16</v>
      </c>
      <c r="E8" s="3">
        <v>59.426099999999998</v>
      </c>
    </row>
    <row r="9" spans="1:8" x14ac:dyDescent="0.25">
      <c r="D9" s="2" t="s">
        <v>17</v>
      </c>
      <c r="E9" s="3">
        <v>29.400000000000002</v>
      </c>
    </row>
    <row r="10" spans="1:8" x14ac:dyDescent="0.25">
      <c r="D10" s="8" t="s">
        <v>14</v>
      </c>
      <c r="E10" s="19">
        <v>703</v>
      </c>
    </row>
    <row r="12" spans="1:8" x14ac:dyDescent="0.25">
      <c r="A12" s="7" t="s">
        <v>88</v>
      </c>
    </row>
    <row r="13" spans="1:8" x14ac:dyDescent="0.25">
      <c r="A13" s="45" t="s">
        <v>87</v>
      </c>
      <c r="B13" s="45"/>
      <c r="C13" s="45"/>
      <c r="D13" s="45"/>
      <c r="E13" s="45"/>
      <c r="F13" s="45"/>
    </row>
    <row r="14" spans="1:8" x14ac:dyDescent="0.25">
      <c r="A14" s="45" t="s">
        <v>50</v>
      </c>
      <c r="B14" s="45"/>
      <c r="C14" s="45"/>
      <c r="D14" s="45"/>
      <c r="E14" s="45"/>
      <c r="F14" s="45"/>
    </row>
  </sheetData>
  <mergeCells count="2">
    <mergeCell ref="A13:F13"/>
    <mergeCell ref="A14:F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31BE54-AFF3-4DB3-8A10-AAABBC7CBFFE}">
  <dimension ref="A1:U12"/>
  <sheetViews>
    <sheetView zoomScale="90" zoomScaleNormal="90" workbookViewId="0">
      <selection activeCell="R24" sqref="R24"/>
    </sheetView>
  </sheetViews>
  <sheetFormatPr defaultRowHeight="15" x14ac:dyDescent="0.25"/>
  <cols>
    <col min="1" max="1" width="28" style="7" customWidth="1"/>
    <col min="2" max="16384" width="9.140625" style="7"/>
  </cols>
  <sheetData>
    <row r="1" spans="1:21" ht="15" customHeight="1" x14ac:dyDescent="0.25">
      <c r="A1" s="6" t="s">
        <v>90</v>
      </c>
    </row>
    <row r="2" spans="1:21" x14ac:dyDescent="0.25">
      <c r="A2" s="8"/>
      <c r="B2" s="1">
        <v>2016</v>
      </c>
      <c r="C2" s="1">
        <v>2017</v>
      </c>
      <c r="D2" s="1">
        <v>2018</v>
      </c>
      <c r="E2" s="1">
        <v>2019</v>
      </c>
      <c r="F2" s="1">
        <v>2020</v>
      </c>
      <c r="G2" s="1">
        <v>2021</v>
      </c>
      <c r="H2" s="1">
        <v>2022</v>
      </c>
      <c r="I2" s="1">
        <v>2023</v>
      </c>
      <c r="J2" s="1">
        <v>2024</v>
      </c>
      <c r="K2" s="1">
        <v>2025</v>
      </c>
      <c r="L2" s="1">
        <v>2016</v>
      </c>
      <c r="M2" s="1">
        <v>2017</v>
      </c>
      <c r="N2" s="1">
        <v>2018</v>
      </c>
      <c r="O2" s="1">
        <v>2019</v>
      </c>
      <c r="P2" s="1">
        <v>2020</v>
      </c>
      <c r="Q2" s="1">
        <v>2021</v>
      </c>
      <c r="R2" s="1">
        <v>2022</v>
      </c>
      <c r="S2" s="1">
        <v>2023</v>
      </c>
      <c r="T2" s="1">
        <v>2024</v>
      </c>
      <c r="U2" s="1">
        <v>2025</v>
      </c>
    </row>
    <row r="3" spans="1:21" x14ac:dyDescent="0.25">
      <c r="A3" s="2" t="s">
        <v>43</v>
      </c>
      <c r="B3" s="2">
        <v>37.9</v>
      </c>
      <c r="C3" s="2">
        <v>39.4</v>
      </c>
      <c r="D3" s="2">
        <v>40.200000000000003</v>
      </c>
      <c r="E3" s="3">
        <v>40.6</v>
      </c>
      <c r="F3" s="3">
        <v>42.699999999999996</v>
      </c>
      <c r="G3" s="3">
        <v>46.31</v>
      </c>
      <c r="H3" s="3">
        <v>52.31</v>
      </c>
      <c r="I3" s="3">
        <v>55.3</v>
      </c>
      <c r="J3" s="3">
        <v>59.31</v>
      </c>
      <c r="K3" s="3">
        <v>59.31</v>
      </c>
      <c r="L3" s="4">
        <f>B3/B$6</f>
        <v>2.3109756097560976</v>
      </c>
      <c r="M3" s="4">
        <f t="shared" ref="M3:U7" si="0">C3/C$6</f>
        <v>2.4320987654320989</v>
      </c>
      <c r="N3" s="4">
        <f t="shared" si="0"/>
        <v>1.8962264150943398</v>
      </c>
      <c r="O3" s="4">
        <f t="shared" si="0"/>
        <v>2.4756097560975601</v>
      </c>
      <c r="P3" s="4">
        <f t="shared" si="0"/>
        <v>2.2010309278350513</v>
      </c>
      <c r="Q3" s="4">
        <f t="shared" si="0"/>
        <v>1.058998399268237</v>
      </c>
      <c r="R3" s="4">
        <f t="shared" si="0"/>
        <v>0.93061732787760187</v>
      </c>
      <c r="S3" s="4">
        <f t="shared" si="0"/>
        <v>0.83534743202416906</v>
      </c>
      <c r="T3" s="4">
        <f t="shared" si="0"/>
        <v>1.0103918228279387</v>
      </c>
      <c r="U3" s="4">
        <f t="shared" si="0"/>
        <v>0.75905837778107721</v>
      </c>
    </row>
    <row r="4" spans="1:21" x14ac:dyDescent="0.25">
      <c r="A4" s="2" t="s">
        <v>44</v>
      </c>
      <c r="B4" s="2">
        <v>13.9</v>
      </c>
      <c r="C4" s="2">
        <v>16.899999999999999</v>
      </c>
      <c r="D4" s="2">
        <v>26.9</v>
      </c>
      <c r="E4" s="3">
        <v>39.1</v>
      </c>
      <c r="F4" s="3">
        <v>42.5</v>
      </c>
      <c r="G4" s="3">
        <v>46.31</v>
      </c>
      <c r="H4" s="3">
        <v>52.31</v>
      </c>
      <c r="I4" s="3">
        <v>55.3</v>
      </c>
      <c r="J4" s="3">
        <v>59.31</v>
      </c>
      <c r="K4" s="3">
        <v>59.31</v>
      </c>
      <c r="L4" s="4">
        <f t="shared" ref="L4:L7" si="1">B4/B$6</f>
        <v>0.84756097560975618</v>
      </c>
      <c r="M4" s="4">
        <f t="shared" si="0"/>
        <v>1.0432098765432098</v>
      </c>
      <c r="N4" s="4">
        <f t="shared" si="0"/>
        <v>1.2688679245283019</v>
      </c>
      <c r="O4" s="4">
        <f t="shared" si="0"/>
        <v>2.3841463414634139</v>
      </c>
      <c r="P4" s="4">
        <f t="shared" si="0"/>
        <v>2.1907216494845358</v>
      </c>
      <c r="Q4" s="4">
        <f t="shared" si="0"/>
        <v>1.058998399268237</v>
      </c>
      <c r="R4" s="4">
        <f t="shared" si="0"/>
        <v>0.93061732787760187</v>
      </c>
      <c r="S4" s="4">
        <f t="shared" si="0"/>
        <v>0.83534743202416906</v>
      </c>
      <c r="T4" s="4">
        <f t="shared" si="0"/>
        <v>1.0103918228279387</v>
      </c>
      <c r="U4" s="4">
        <f t="shared" si="0"/>
        <v>0.75905837778107721</v>
      </c>
    </row>
    <row r="5" spans="1:21" x14ac:dyDescent="0.25">
      <c r="A5" s="2" t="s">
        <v>74</v>
      </c>
      <c r="B5" s="2">
        <v>63.6</v>
      </c>
      <c r="C5" s="2">
        <v>63.4</v>
      </c>
      <c r="D5" s="2">
        <v>62.7</v>
      </c>
      <c r="E5" s="3">
        <v>74.900000000000006</v>
      </c>
      <c r="F5" s="3">
        <v>70.400000000000006</v>
      </c>
      <c r="G5" s="3">
        <v>66.42</v>
      </c>
      <c r="H5" s="3">
        <v>57.9</v>
      </c>
      <c r="I5" s="3">
        <v>43.8</v>
      </c>
      <c r="J5" s="3">
        <v>27.8</v>
      </c>
      <c r="K5" s="3">
        <v>47.568448100820007</v>
      </c>
      <c r="L5" s="4">
        <f t="shared" si="1"/>
        <v>3.8780487804878052</v>
      </c>
      <c r="M5" s="4">
        <f t="shared" si="0"/>
        <v>3.9135802469135803</v>
      </c>
      <c r="N5" s="4">
        <f t="shared" si="0"/>
        <v>2.9575471698113209</v>
      </c>
      <c r="O5" s="4">
        <f t="shared" si="0"/>
        <v>4.5670731707317058</v>
      </c>
      <c r="P5" s="4">
        <f t="shared" si="0"/>
        <v>3.6288659793814433</v>
      </c>
      <c r="Q5" s="4">
        <f t="shared" si="0"/>
        <v>1.5188657672078667</v>
      </c>
      <c r="R5" s="4">
        <f t="shared" si="0"/>
        <v>1.0300658245863725</v>
      </c>
      <c r="S5" s="4">
        <f t="shared" si="0"/>
        <v>0.66163141993957697</v>
      </c>
      <c r="T5" s="4">
        <f t="shared" si="0"/>
        <v>0.47359454855195909</v>
      </c>
      <c r="U5" s="4">
        <f t="shared" si="0"/>
        <v>0.60878821529205518</v>
      </c>
    </row>
    <row r="6" spans="1:21" x14ac:dyDescent="0.25">
      <c r="A6" s="2" t="s">
        <v>73</v>
      </c>
      <c r="B6" s="2">
        <v>16.399999999999999</v>
      </c>
      <c r="C6" s="2">
        <v>16.2</v>
      </c>
      <c r="D6" s="2">
        <v>21.2</v>
      </c>
      <c r="E6" s="3">
        <v>16.400000000000006</v>
      </c>
      <c r="F6" s="3">
        <v>19.400000000000002</v>
      </c>
      <c r="G6" s="3">
        <v>43.73</v>
      </c>
      <c r="H6" s="3">
        <v>56.21</v>
      </c>
      <c r="I6" s="3">
        <v>66.2</v>
      </c>
      <c r="J6" s="3">
        <v>58.7</v>
      </c>
      <c r="K6" s="3">
        <v>78.136282710400195</v>
      </c>
      <c r="L6" s="4">
        <f t="shared" si="1"/>
        <v>1</v>
      </c>
      <c r="M6" s="4">
        <f t="shared" si="0"/>
        <v>1</v>
      </c>
      <c r="N6" s="4">
        <f t="shared" si="0"/>
        <v>1</v>
      </c>
      <c r="O6" s="4">
        <f t="shared" si="0"/>
        <v>1</v>
      </c>
      <c r="P6" s="4">
        <f t="shared" si="0"/>
        <v>1</v>
      </c>
      <c r="Q6" s="4">
        <f t="shared" si="0"/>
        <v>1</v>
      </c>
      <c r="R6" s="4">
        <f t="shared" si="0"/>
        <v>1</v>
      </c>
      <c r="S6" s="4">
        <f t="shared" si="0"/>
        <v>1</v>
      </c>
      <c r="T6" s="4">
        <f t="shared" si="0"/>
        <v>1</v>
      </c>
      <c r="U6" s="4">
        <f t="shared" si="0"/>
        <v>1</v>
      </c>
    </row>
    <row r="7" spans="1:21" x14ac:dyDescent="0.25">
      <c r="A7" s="8" t="s">
        <v>14</v>
      </c>
      <c r="B7" s="5">
        <f>B3+B4+B5+B6</f>
        <v>131.80000000000001</v>
      </c>
      <c r="C7" s="5">
        <f t="shared" ref="C7:K7" si="2">C3+C4+C5+C6</f>
        <v>135.89999999999998</v>
      </c>
      <c r="D7" s="5">
        <f t="shared" si="2"/>
        <v>151</v>
      </c>
      <c r="E7" s="5">
        <f t="shared" si="2"/>
        <v>171.00000000000003</v>
      </c>
      <c r="F7" s="5">
        <f t="shared" si="2"/>
        <v>175</v>
      </c>
      <c r="G7" s="5">
        <f t="shared" si="2"/>
        <v>202.77</v>
      </c>
      <c r="H7" s="5">
        <f t="shared" si="2"/>
        <v>218.73000000000002</v>
      </c>
      <c r="I7" s="5">
        <f t="shared" si="2"/>
        <v>220.59999999999997</v>
      </c>
      <c r="J7" s="5">
        <f t="shared" si="2"/>
        <v>205.12</v>
      </c>
      <c r="K7" s="5">
        <f t="shared" si="2"/>
        <v>244.32473081122021</v>
      </c>
      <c r="L7" s="4">
        <f t="shared" si="1"/>
        <v>8.0365853658536608</v>
      </c>
      <c r="M7" s="4">
        <f t="shared" si="0"/>
        <v>8.3888888888888875</v>
      </c>
      <c r="N7" s="4">
        <f t="shared" si="0"/>
        <v>7.1226415094339623</v>
      </c>
      <c r="O7" s="4">
        <f t="shared" si="0"/>
        <v>10.42682926829268</v>
      </c>
      <c r="P7" s="4">
        <f t="shared" si="0"/>
        <v>9.0206185567010291</v>
      </c>
      <c r="Q7" s="4">
        <f t="shared" si="0"/>
        <v>4.636862565744341</v>
      </c>
      <c r="R7" s="4">
        <f t="shared" si="0"/>
        <v>3.8913004803415765</v>
      </c>
      <c r="S7" s="4">
        <f t="shared" si="0"/>
        <v>3.3323262839879146</v>
      </c>
      <c r="T7" s="4">
        <f t="shared" si="0"/>
        <v>3.4943781942078362</v>
      </c>
      <c r="U7" s="4">
        <f t="shared" si="0"/>
        <v>3.1269049708542096</v>
      </c>
    </row>
    <row r="9" spans="1:21" x14ac:dyDescent="0.25">
      <c r="A9" s="7" t="s">
        <v>72</v>
      </c>
    </row>
    <row r="10" spans="1:21" x14ac:dyDescent="0.25">
      <c r="A10" s="7" t="s">
        <v>89</v>
      </c>
    </row>
    <row r="11" spans="1:21" x14ac:dyDescent="0.25">
      <c r="A11" s="7" t="s">
        <v>81</v>
      </c>
    </row>
    <row r="12" spans="1:21" x14ac:dyDescent="0.25">
      <c r="A12" s="7" t="s">
        <v>82</v>
      </c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A2049D-504B-46D4-A351-8DB3C6E19CE2}">
  <dimension ref="A1:R11"/>
  <sheetViews>
    <sheetView tabSelected="1" zoomScaleNormal="100" workbookViewId="0">
      <pane xSplit="1" topLeftCell="B1" activePane="topRight" state="frozen"/>
      <selection activeCell="A10" sqref="A10"/>
      <selection pane="topRight" activeCell="L28" sqref="L28"/>
    </sheetView>
  </sheetViews>
  <sheetFormatPr defaultRowHeight="15" x14ac:dyDescent="0.25"/>
  <cols>
    <col min="1" max="1" width="67.42578125" style="7" customWidth="1"/>
    <col min="2" max="2" width="9.85546875" style="7" bestFit="1" customWidth="1"/>
    <col min="3" max="3" width="10.28515625" style="7" customWidth="1"/>
    <col min="4" max="4" width="9.85546875" style="7" bestFit="1" customWidth="1"/>
    <col min="5" max="5" width="9.140625" style="7" customWidth="1"/>
    <col min="6" max="6" width="9.85546875" style="7" bestFit="1" customWidth="1"/>
    <col min="7" max="7" width="9.5703125" style="7" customWidth="1"/>
    <col min="8" max="8" width="9.85546875" style="7" bestFit="1" customWidth="1"/>
    <col min="9" max="9" width="9" style="7" customWidth="1"/>
    <col min="10" max="10" width="9.85546875" style="7" bestFit="1" customWidth="1"/>
    <col min="11" max="11" width="11.140625" style="7" customWidth="1"/>
    <col min="12" max="12" width="9.85546875" style="7" bestFit="1" customWidth="1"/>
    <col min="13" max="13" width="9.140625" style="7" customWidth="1"/>
    <col min="14" max="14" width="9.85546875" style="7" customWidth="1"/>
    <col min="15" max="15" width="10.85546875" style="7" customWidth="1"/>
    <col min="16" max="16" width="11" style="7" bestFit="1" customWidth="1"/>
    <col min="17" max="17" width="10.42578125" style="7" customWidth="1"/>
    <col min="18" max="18" width="11" style="7" bestFit="1" customWidth="1"/>
    <col min="19" max="19" width="15" style="7" customWidth="1"/>
    <col min="20" max="20" width="11" style="7" bestFit="1" customWidth="1"/>
    <col min="21" max="21" width="14.42578125" style="7" customWidth="1"/>
    <col min="22" max="22" width="11" style="7" bestFit="1" customWidth="1"/>
    <col min="23" max="23" width="14.28515625" style="7" customWidth="1"/>
    <col min="24" max="24" width="11" style="7" bestFit="1" customWidth="1"/>
    <col min="25" max="25" width="14.42578125" style="7" customWidth="1"/>
    <col min="26" max="26" width="12.7109375" style="7" customWidth="1"/>
    <col min="27" max="27" width="11.140625" style="7" customWidth="1"/>
    <col min="28" max="28" width="11" style="7" customWidth="1"/>
    <col min="29" max="16384" width="9.140625" style="7"/>
  </cols>
  <sheetData>
    <row r="1" spans="1:18" x14ac:dyDescent="0.25">
      <c r="A1" s="46" t="s">
        <v>100</v>
      </c>
      <c r="B1" s="46"/>
      <c r="C1" s="46"/>
      <c r="D1" s="16"/>
    </row>
    <row r="2" spans="1:18" x14ac:dyDescent="0.25">
      <c r="A2" s="23"/>
      <c r="B2" s="1">
        <v>2009</v>
      </c>
      <c r="C2" s="1">
        <v>2010</v>
      </c>
      <c r="D2" s="1">
        <v>2011</v>
      </c>
      <c r="E2" s="1">
        <v>2012</v>
      </c>
      <c r="F2" s="1">
        <v>2013</v>
      </c>
      <c r="G2" s="1">
        <v>2014</v>
      </c>
      <c r="H2" s="1">
        <v>2015</v>
      </c>
      <c r="I2" s="1">
        <v>2016</v>
      </c>
      <c r="J2" s="1">
        <v>2017</v>
      </c>
      <c r="K2" s="1">
        <v>2018</v>
      </c>
      <c r="L2" s="1">
        <v>2019</v>
      </c>
      <c r="M2" s="1">
        <v>2020</v>
      </c>
      <c r="N2" s="1">
        <v>2021</v>
      </c>
      <c r="O2" s="1">
        <v>2022</v>
      </c>
      <c r="P2" s="1">
        <v>2023</v>
      </c>
      <c r="Q2" s="1">
        <v>2024</v>
      </c>
      <c r="R2" s="1">
        <v>2025</v>
      </c>
    </row>
    <row r="3" spans="1:18" x14ac:dyDescent="0.25">
      <c r="A3" s="2" t="s">
        <v>46</v>
      </c>
      <c r="B3" s="2">
        <v>39.6</v>
      </c>
      <c r="C3" s="2">
        <v>37.799999999999997</v>
      </c>
      <c r="D3" s="24">
        <v>37.9</v>
      </c>
      <c r="E3" s="24">
        <v>37.799999999999997</v>
      </c>
      <c r="F3" s="24">
        <v>37.700000000000003</v>
      </c>
      <c r="G3" s="24">
        <v>38</v>
      </c>
      <c r="H3" s="24">
        <v>42.4</v>
      </c>
      <c r="I3" s="24">
        <v>37.9</v>
      </c>
      <c r="J3" s="24">
        <v>39.4</v>
      </c>
      <c r="K3" s="24">
        <v>40.200000000000003</v>
      </c>
      <c r="L3" s="2">
        <v>40.6</v>
      </c>
      <c r="M3" s="24">
        <v>42.7</v>
      </c>
      <c r="N3" s="24">
        <v>46.3</v>
      </c>
      <c r="O3" s="24">
        <v>52.3</v>
      </c>
      <c r="P3" s="24">
        <v>55.3</v>
      </c>
      <c r="Q3" s="24">
        <v>59.3</v>
      </c>
      <c r="R3" s="24">
        <v>59.3</v>
      </c>
    </row>
    <row r="4" spans="1:18" x14ac:dyDescent="0.25">
      <c r="A4" s="2" t="s">
        <v>47</v>
      </c>
      <c r="B4" s="2">
        <v>7.8</v>
      </c>
      <c r="C4" s="2">
        <v>7.2</v>
      </c>
      <c r="D4" s="24">
        <v>7.2</v>
      </c>
      <c r="E4" s="24">
        <v>7.2</v>
      </c>
      <c r="F4" s="24">
        <v>7.2</v>
      </c>
      <c r="G4" s="24">
        <v>8.4</v>
      </c>
      <c r="H4" s="24">
        <v>9.3000000000000007</v>
      </c>
      <c r="I4" s="24">
        <v>13.9</v>
      </c>
      <c r="J4" s="24">
        <v>16.899999999999999</v>
      </c>
      <c r="K4" s="24">
        <v>26.9</v>
      </c>
      <c r="L4" s="2">
        <v>39.1</v>
      </c>
      <c r="M4" s="24">
        <v>42.5</v>
      </c>
      <c r="N4" s="24">
        <v>46.3</v>
      </c>
      <c r="O4" s="24">
        <v>52.3</v>
      </c>
      <c r="P4" s="24">
        <v>55.3</v>
      </c>
      <c r="Q4" s="24">
        <v>59.3</v>
      </c>
      <c r="R4" s="24">
        <v>59.3</v>
      </c>
    </row>
    <row r="5" spans="1:18" x14ac:dyDescent="0.25">
      <c r="A5" s="2" t="s">
        <v>48</v>
      </c>
      <c r="B5" s="4">
        <f t="shared" ref="B5:L5" si="0">B3/(B3+B4)</f>
        <v>0.83544303797468356</v>
      </c>
      <c r="C5" s="4">
        <f t="shared" si="0"/>
        <v>0.84</v>
      </c>
      <c r="D5" s="4">
        <f t="shared" si="0"/>
        <v>0.84035476718403546</v>
      </c>
      <c r="E5" s="4">
        <f t="shared" si="0"/>
        <v>0.84</v>
      </c>
      <c r="F5" s="4">
        <f t="shared" si="0"/>
        <v>0.83964365256124718</v>
      </c>
      <c r="G5" s="4">
        <f t="shared" si="0"/>
        <v>0.81896551724137934</v>
      </c>
      <c r="H5" s="4">
        <f t="shared" si="0"/>
        <v>0.82011605415860733</v>
      </c>
      <c r="I5" s="4">
        <f t="shared" si="0"/>
        <v>0.73166023166023164</v>
      </c>
      <c r="J5" s="4">
        <f t="shared" si="0"/>
        <v>0.69982238010657194</v>
      </c>
      <c r="K5" s="4">
        <f t="shared" si="0"/>
        <v>0.59910581222056636</v>
      </c>
      <c r="L5" s="4">
        <f t="shared" si="0"/>
        <v>0.50941028858218318</v>
      </c>
      <c r="M5" s="25">
        <f>M3/(M3+M4)</f>
        <v>0.50117370892018775</v>
      </c>
      <c r="N5" s="25">
        <f>N3/(N3+N4)</f>
        <v>0.5</v>
      </c>
      <c r="O5" s="25">
        <f>O3/(O3+O4)</f>
        <v>0.5</v>
      </c>
      <c r="P5" s="25">
        <f>P3/(P3+P4)</f>
        <v>0.5</v>
      </c>
      <c r="Q5" s="25">
        <f>Q3/(Q3+Q4)</f>
        <v>0.5</v>
      </c>
      <c r="R5" s="25">
        <f>R3/(R3+R4)</f>
        <v>0.5</v>
      </c>
    </row>
    <row r="6" spans="1:18" x14ac:dyDescent="0.25">
      <c r="A6" s="2" t="s">
        <v>49</v>
      </c>
      <c r="B6" s="4">
        <f t="shared" ref="B6:K6" si="1">B4/(B4+B3)</f>
        <v>0.16455696202531644</v>
      </c>
      <c r="C6" s="4">
        <f t="shared" si="1"/>
        <v>0.16</v>
      </c>
      <c r="D6" s="4">
        <f t="shared" si="1"/>
        <v>0.15964523281596452</v>
      </c>
      <c r="E6" s="4">
        <f t="shared" si="1"/>
        <v>0.16</v>
      </c>
      <c r="F6" s="4">
        <f t="shared" si="1"/>
        <v>0.16035634743875277</v>
      </c>
      <c r="G6" s="4">
        <f t="shared" si="1"/>
        <v>0.18103448275862069</v>
      </c>
      <c r="H6" s="4">
        <f t="shared" si="1"/>
        <v>0.17988394584139267</v>
      </c>
      <c r="I6" s="4">
        <f t="shared" si="1"/>
        <v>0.26833976833976836</v>
      </c>
      <c r="J6" s="4">
        <f t="shared" si="1"/>
        <v>0.30017761989342806</v>
      </c>
      <c r="K6" s="4">
        <f t="shared" si="1"/>
        <v>0.4008941877794337</v>
      </c>
      <c r="L6" s="4">
        <f t="shared" ref="L6:Q6" si="2">L4/(L3+L4)</f>
        <v>0.49058971141781682</v>
      </c>
      <c r="M6" s="25">
        <f t="shared" si="2"/>
        <v>0.49882629107981219</v>
      </c>
      <c r="N6" s="25">
        <f t="shared" si="2"/>
        <v>0.5</v>
      </c>
      <c r="O6" s="25">
        <f t="shared" si="2"/>
        <v>0.5</v>
      </c>
      <c r="P6" s="25">
        <f t="shared" si="2"/>
        <v>0.5</v>
      </c>
      <c r="Q6" s="25">
        <f t="shared" si="2"/>
        <v>0.5</v>
      </c>
      <c r="R6" s="25">
        <f t="shared" ref="R6" si="3">R4/(R3+R4)</f>
        <v>0.5</v>
      </c>
    </row>
    <row r="8" spans="1:18" x14ac:dyDescent="0.25">
      <c r="A8" s="7" t="s">
        <v>45</v>
      </c>
    </row>
    <row r="9" spans="1:18" x14ac:dyDescent="0.25">
      <c r="A9" s="7" t="s">
        <v>101</v>
      </c>
    </row>
    <row r="10" spans="1:18" ht="15" customHeight="1" x14ac:dyDescent="0.25">
      <c r="A10" s="26" t="s">
        <v>83</v>
      </c>
    </row>
    <row r="11" spans="1:18" x14ac:dyDescent="0.25">
      <c r="A11" s="7" t="s">
        <v>84</v>
      </c>
    </row>
  </sheetData>
  <mergeCells count="1">
    <mergeCell ref="A1:C1"/>
  </mergeCells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A26FCD-E192-4132-9E2A-AE272D1D4FE8}">
  <dimension ref="A1:K37"/>
  <sheetViews>
    <sheetView workbookViewId="0">
      <selection sqref="A1:XFD1048576"/>
    </sheetView>
  </sheetViews>
  <sheetFormatPr defaultRowHeight="15" x14ac:dyDescent="0.25"/>
  <cols>
    <col min="1" max="1" width="26.42578125" style="7" customWidth="1"/>
    <col min="2" max="16384" width="9.140625" style="7"/>
  </cols>
  <sheetData>
    <row r="1" spans="1:11" x14ac:dyDescent="0.25">
      <c r="A1" s="16" t="s">
        <v>91</v>
      </c>
    </row>
    <row r="3" spans="1:11" x14ac:dyDescent="0.25">
      <c r="A3" s="27"/>
      <c r="B3" s="27" t="s">
        <v>54</v>
      </c>
      <c r="C3" s="27" t="s">
        <v>55</v>
      </c>
      <c r="D3" s="27" t="s">
        <v>56</v>
      </c>
      <c r="E3" s="27" t="s">
        <v>57</v>
      </c>
      <c r="F3" s="27" t="s">
        <v>58</v>
      </c>
      <c r="G3" s="27" t="s">
        <v>59</v>
      </c>
      <c r="H3" s="27" t="s">
        <v>61</v>
      </c>
      <c r="I3" s="28" t="s">
        <v>76</v>
      </c>
      <c r="J3" s="28" t="s">
        <v>77</v>
      </c>
      <c r="K3" s="28" t="s">
        <v>92</v>
      </c>
    </row>
    <row r="4" spans="1:11" x14ac:dyDescent="0.25">
      <c r="A4" s="29" t="s">
        <v>34</v>
      </c>
      <c r="B4" s="12">
        <v>3.1245685097880962E-2</v>
      </c>
      <c r="C4" s="12">
        <v>3.2408852586635048E-2</v>
      </c>
      <c r="D4" s="12">
        <v>3.2564327062788889E-2</v>
      </c>
      <c r="E4" s="12">
        <v>3.3937408637622304E-2</v>
      </c>
      <c r="F4" s="12">
        <v>3.3460174251962807E-2</v>
      </c>
      <c r="G4" s="12">
        <v>3.3984689756993862E-2</v>
      </c>
      <c r="H4" s="12">
        <v>3.5018079625527478E-2</v>
      </c>
      <c r="I4" s="12">
        <v>3.415654593079949E-2</v>
      </c>
      <c r="J4" s="12">
        <v>3.4723892268853043E-2</v>
      </c>
      <c r="K4" s="12">
        <v>3.5723356901285482E-2</v>
      </c>
    </row>
    <row r="5" spans="1:11" x14ac:dyDescent="0.25">
      <c r="A5" s="29" t="s">
        <v>18</v>
      </c>
      <c r="B5" s="12">
        <v>2.358574697691096E-2</v>
      </c>
      <c r="C5" s="12">
        <v>2.4349638300227659E-2</v>
      </c>
      <c r="D5" s="12">
        <v>2.5329071940412697E-2</v>
      </c>
      <c r="E5" s="12">
        <v>2.6765422392780271E-2</v>
      </c>
      <c r="F5" s="12">
        <v>2.8636548029801621E-2</v>
      </c>
      <c r="G5" s="12">
        <v>3.1515400414103889E-2</v>
      </c>
      <c r="H5" s="12">
        <v>3.3682323851015709E-2</v>
      </c>
      <c r="I5" s="12">
        <v>3.4060543073914394E-2</v>
      </c>
      <c r="J5" s="12">
        <v>3.2923424203557629E-2</v>
      </c>
      <c r="K5" s="12">
        <v>3.3233143379584738E-2</v>
      </c>
    </row>
    <row r="6" spans="1:11" x14ac:dyDescent="0.25">
      <c r="A6" s="29" t="s">
        <v>1</v>
      </c>
      <c r="B6" s="12">
        <v>3.1126203563319889E-2</v>
      </c>
      <c r="C6" s="12">
        <v>3.0691763852977418E-2</v>
      </c>
      <c r="D6" s="12">
        <v>3.1335670360023576E-2</v>
      </c>
      <c r="E6" s="12">
        <v>3.0737647051456474E-2</v>
      </c>
      <c r="F6" s="12">
        <v>3.1082812785807535E-2</v>
      </c>
      <c r="G6" s="12">
        <v>3.1440531221601446E-2</v>
      </c>
      <c r="H6" s="12">
        <v>3.2075850229505369E-2</v>
      </c>
      <c r="I6" s="12">
        <v>3.2556484334940544E-2</v>
      </c>
      <c r="J6" s="12">
        <v>3.1777466175781921E-2</v>
      </c>
      <c r="K6" s="12">
        <v>3.2923755147374396E-2</v>
      </c>
    </row>
    <row r="7" spans="1:11" x14ac:dyDescent="0.25">
      <c r="A7" s="29" t="s">
        <v>36</v>
      </c>
      <c r="B7" s="12">
        <v>2.8221764924610659E-2</v>
      </c>
      <c r="C7" s="12">
        <v>2.8772485213812326E-2</v>
      </c>
      <c r="D7" s="12">
        <v>2.8839294016789158E-2</v>
      </c>
      <c r="E7" s="12">
        <v>2.9886018774522606E-2</v>
      </c>
      <c r="F7" s="12">
        <v>3.0505706574801887E-2</v>
      </c>
      <c r="G7" s="12">
        <v>3.1125642171728602E-2</v>
      </c>
      <c r="H7" s="12">
        <v>3.0897017932409947E-2</v>
      </c>
      <c r="I7" s="12">
        <v>3.0786021879743011E-2</v>
      </c>
      <c r="J7" s="12">
        <v>3.0709626819429164E-2</v>
      </c>
      <c r="K7" s="12">
        <v>3.1052549844106509E-2</v>
      </c>
    </row>
    <row r="8" spans="1:11" x14ac:dyDescent="0.25">
      <c r="A8" s="29" t="s">
        <v>39</v>
      </c>
      <c r="B8" s="12">
        <v>3.1634402856379494E-2</v>
      </c>
      <c r="C8" s="12">
        <v>2.8882640633325719E-2</v>
      </c>
      <c r="D8" s="12">
        <v>2.747164108531085E-2</v>
      </c>
      <c r="E8" s="12">
        <v>2.7472341637517467E-2</v>
      </c>
      <c r="F8" s="12">
        <v>2.7760074168301674E-2</v>
      </c>
      <c r="G8" s="12">
        <v>2.8153430768327759E-2</v>
      </c>
      <c r="H8" s="12">
        <v>2.9327754910380012E-2</v>
      </c>
      <c r="I8" s="12">
        <v>3.0113280056599832E-2</v>
      </c>
      <c r="J8" s="12">
        <v>2.981997858229846E-2</v>
      </c>
      <c r="K8" s="12">
        <v>3.0877585815789664E-2</v>
      </c>
    </row>
    <row r="9" spans="1:11" x14ac:dyDescent="0.25">
      <c r="A9" s="29" t="s">
        <v>40</v>
      </c>
      <c r="B9" s="12">
        <v>2.9153731972020324E-2</v>
      </c>
      <c r="C9" s="12">
        <v>3.0642213429441609E-2</v>
      </c>
      <c r="D9" s="12">
        <v>3.1020877182478462E-2</v>
      </c>
      <c r="E9" s="12">
        <v>2.9357561447911535E-2</v>
      </c>
      <c r="F9" s="12">
        <v>2.9789500470570964E-2</v>
      </c>
      <c r="G9" s="12">
        <v>2.9518107823074794E-2</v>
      </c>
      <c r="H9" s="12">
        <v>2.9653240454020159E-2</v>
      </c>
      <c r="I9" s="12">
        <v>2.743230717538148E-2</v>
      </c>
      <c r="J9" s="12">
        <v>2.8670882450413843E-2</v>
      </c>
      <c r="K9" s="12">
        <v>2.9858130329676165E-2</v>
      </c>
    </row>
    <row r="10" spans="1:11" x14ac:dyDescent="0.25">
      <c r="A10" s="30" t="s">
        <v>62</v>
      </c>
      <c r="B10" s="31">
        <v>2.2016248746859032E-2</v>
      </c>
      <c r="C10" s="31">
        <v>2.207774487903489E-2</v>
      </c>
      <c r="D10" s="31">
        <v>2.2191361085088762E-2</v>
      </c>
      <c r="E10" s="31">
        <v>2.2579892557674737E-2</v>
      </c>
      <c r="F10" s="31">
        <v>2.286819051605745E-2</v>
      </c>
      <c r="G10" s="31">
        <v>2.3276947666076908E-2</v>
      </c>
      <c r="H10" s="31">
        <v>2.4034796803312428E-2</v>
      </c>
      <c r="I10" s="31">
        <v>2.3573616856655936E-2</v>
      </c>
      <c r="J10" s="31">
        <v>2.3386673795902521E-2</v>
      </c>
      <c r="K10" s="31">
        <v>2.3456082818204282E-2</v>
      </c>
    </row>
    <row r="11" spans="1:11" x14ac:dyDescent="0.25">
      <c r="A11" s="30" t="s">
        <v>60</v>
      </c>
      <c r="B11" s="31">
        <v>2.0942674113454855E-2</v>
      </c>
      <c r="C11" s="31">
        <v>2.1023994115819046E-2</v>
      </c>
      <c r="D11" s="31">
        <v>2.1020087230104789E-2</v>
      </c>
      <c r="E11" s="31">
        <v>2.1372275431154556E-2</v>
      </c>
      <c r="F11" s="31">
        <v>2.1686779496335504E-2</v>
      </c>
      <c r="G11" s="31">
        <v>2.2067355960235818E-2</v>
      </c>
      <c r="H11" s="31">
        <v>2.2786232330356725E-2</v>
      </c>
      <c r="I11" s="31">
        <v>2.2375571525430765E-2</v>
      </c>
      <c r="J11" s="31">
        <v>2.213757247107296E-2</v>
      </c>
      <c r="K11" s="31">
        <v>2.2182563902718472E-2</v>
      </c>
    </row>
    <row r="12" spans="1:11" x14ac:dyDescent="0.25">
      <c r="A12" s="29" t="s">
        <v>33</v>
      </c>
      <c r="B12" s="12">
        <v>2.2249152877856591E-2</v>
      </c>
      <c r="C12" s="12">
        <v>2.2240126926409066E-2</v>
      </c>
      <c r="D12" s="12">
        <v>2.2246837915902862E-2</v>
      </c>
      <c r="E12" s="12">
        <v>2.2042164254572134E-2</v>
      </c>
      <c r="F12" s="12">
        <v>2.2040680951571454E-2</v>
      </c>
      <c r="G12" s="12">
        <v>2.1966803974069967E-2</v>
      </c>
      <c r="H12" s="12">
        <v>2.2742014950591301E-2</v>
      </c>
      <c r="I12" s="12">
        <v>2.2127829076190392E-2</v>
      </c>
      <c r="J12" s="12">
        <v>2.2193725698426058E-2</v>
      </c>
      <c r="K12" s="12">
        <v>2.1869460008320414E-2</v>
      </c>
    </row>
    <row r="13" spans="1:11" x14ac:dyDescent="0.25">
      <c r="A13" s="29" t="s">
        <v>38</v>
      </c>
      <c r="B13" s="12">
        <v>2.3885444140066377E-2</v>
      </c>
      <c r="C13" s="12">
        <v>2.2161095654116624E-2</v>
      </c>
      <c r="D13" s="12">
        <v>2.0292128597562804E-2</v>
      </c>
      <c r="E13" s="12">
        <v>1.8821855462106019E-2</v>
      </c>
      <c r="F13" s="12">
        <v>1.9636534806785389E-2</v>
      </c>
      <c r="G13" s="12">
        <v>2.0572466852865137E-2</v>
      </c>
      <c r="H13" s="12">
        <v>2.1555862700503012E-2</v>
      </c>
      <c r="I13" s="12">
        <v>2.1384744322659768E-2</v>
      </c>
      <c r="J13" s="12">
        <v>2.0999968370445345E-2</v>
      </c>
      <c r="K13" s="12">
        <v>2.1338551895820564E-2</v>
      </c>
    </row>
    <row r="14" spans="1:11" x14ac:dyDescent="0.25">
      <c r="A14" s="29" t="s">
        <v>23</v>
      </c>
      <c r="B14" s="12">
        <v>2.150665977038933E-2</v>
      </c>
      <c r="C14" s="12">
        <v>2.1179246969642792E-2</v>
      </c>
      <c r="D14" s="12">
        <v>2.1154580483910161E-2</v>
      </c>
      <c r="E14" s="12">
        <v>2.1416746907883085E-2</v>
      </c>
      <c r="F14" s="12">
        <v>2.1027013501034583E-2</v>
      </c>
      <c r="G14" s="12">
        <v>2.1403598841602523E-2</v>
      </c>
      <c r="H14" s="12">
        <v>2.2651363258347285E-2</v>
      </c>
      <c r="I14" s="12">
        <v>2.2154204475351914E-2</v>
      </c>
      <c r="J14" s="12">
        <v>2.1752892877985951E-2</v>
      </c>
      <c r="K14" s="12">
        <v>2.0820435388193507E-2</v>
      </c>
    </row>
    <row r="15" spans="1:11" x14ac:dyDescent="0.25">
      <c r="A15" s="30" t="s">
        <v>20</v>
      </c>
      <c r="B15" s="31">
        <v>1.4079428055151826E-2</v>
      </c>
      <c r="C15" s="31">
        <v>1.4412519216216344E-2</v>
      </c>
      <c r="D15" s="31">
        <v>1.2183514353959167E-2</v>
      </c>
      <c r="E15" s="31">
        <v>1.251516484962638E-2</v>
      </c>
      <c r="F15" s="31">
        <v>1.3829831495735386E-2</v>
      </c>
      <c r="G15" s="31">
        <v>1.5909258537304943E-2</v>
      </c>
      <c r="H15" s="31">
        <v>1.726138129816614E-2</v>
      </c>
      <c r="I15" s="31">
        <v>1.7515211627596467E-2</v>
      </c>
      <c r="J15" s="31">
        <v>1.7609431767043146E-2</v>
      </c>
      <c r="K15" s="31">
        <v>1.8387757346587128E-2</v>
      </c>
    </row>
    <row r="16" spans="1:11" x14ac:dyDescent="0.25">
      <c r="A16" s="29" t="s">
        <v>41</v>
      </c>
      <c r="B16" s="12">
        <v>1.9439164986807471E-2</v>
      </c>
      <c r="C16" s="12">
        <v>1.9059956968766879E-2</v>
      </c>
      <c r="D16" s="12">
        <v>1.6541120952251766E-2</v>
      </c>
      <c r="E16" s="12">
        <v>1.7451253871251564E-2</v>
      </c>
      <c r="F16" s="12">
        <v>1.8765155354384479E-2</v>
      </c>
      <c r="G16" s="12">
        <v>1.8954747180444161E-2</v>
      </c>
      <c r="H16" s="12">
        <v>1.9453730324369322E-2</v>
      </c>
      <c r="I16" s="12">
        <v>1.9330232675358106E-2</v>
      </c>
      <c r="J16" s="12">
        <v>1.89088595315022E-2</v>
      </c>
      <c r="K16" s="12">
        <v>1.8336803334730156E-2</v>
      </c>
    </row>
    <row r="17" spans="1:11" x14ac:dyDescent="0.25">
      <c r="A17" s="29" t="s">
        <v>2</v>
      </c>
      <c r="B17" s="12">
        <v>1.2889263436511001E-2</v>
      </c>
      <c r="C17" s="12">
        <v>1.2455189090748954E-2</v>
      </c>
      <c r="D17" s="12">
        <v>1.281499103716211E-2</v>
      </c>
      <c r="E17" s="12">
        <v>1.3222402435487658E-2</v>
      </c>
      <c r="F17" s="12">
        <v>1.3507826433089948E-2</v>
      </c>
      <c r="G17" s="12">
        <v>1.3948740709935526E-2</v>
      </c>
      <c r="H17" s="12">
        <v>1.6097938295610615E-2</v>
      </c>
      <c r="I17" s="12">
        <v>1.6671113293366041E-2</v>
      </c>
      <c r="J17" s="12">
        <v>1.6905119793603055E-2</v>
      </c>
      <c r="K17" s="12">
        <v>1.691445608436995E-2</v>
      </c>
    </row>
    <row r="18" spans="1:11" x14ac:dyDescent="0.25">
      <c r="A18" s="29" t="s">
        <v>32</v>
      </c>
      <c r="B18" s="12">
        <v>9.4540641674987456E-3</v>
      </c>
      <c r="C18" s="12">
        <v>9.9806930077241847E-3</v>
      </c>
      <c r="D18" s="12">
        <v>9.6159623587600031E-3</v>
      </c>
      <c r="E18" s="12">
        <v>1.0305552760433809E-2</v>
      </c>
      <c r="F18" s="12">
        <v>1.1942607515413204E-2</v>
      </c>
      <c r="G18" s="12">
        <v>1.308805243456127E-2</v>
      </c>
      <c r="H18" s="12">
        <v>1.3712794790189449E-2</v>
      </c>
      <c r="I18" s="12">
        <v>1.4155775612202645E-2</v>
      </c>
      <c r="J18" s="12">
        <v>1.4416173010536451E-2</v>
      </c>
      <c r="K18" s="12">
        <v>1.5614941394540484E-2</v>
      </c>
    </row>
    <row r="19" spans="1:11" x14ac:dyDescent="0.25">
      <c r="A19" s="29" t="s">
        <v>22</v>
      </c>
      <c r="B19" s="12">
        <v>1.2340120641147929E-2</v>
      </c>
      <c r="C19" s="12">
        <v>1.2116506854859481E-2</v>
      </c>
      <c r="D19" s="12">
        <v>1.180800504378134E-2</v>
      </c>
      <c r="E19" s="12">
        <v>1.2019411567625963E-2</v>
      </c>
      <c r="F19" s="12">
        <v>1.232887560258555E-2</v>
      </c>
      <c r="G19" s="12">
        <v>1.2420735257754983E-2</v>
      </c>
      <c r="H19" s="12">
        <v>1.3963695101194282E-2</v>
      </c>
      <c r="I19" s="12">
        <v>1.3961645489909136E-2</v>
      </c>
      <c r="J19" s="12">
        <v>1.4068394741229255E-2</v>
      </c>
      <c r="K19" s="12">
        <v>1.493612462991983E-2</v>
      </c>
    </row>
    <row r="20" spans="1:11" x14ac:dyDescent="0.25">
      <c r="A20" s="29" t="s">
        <v>27</v>
      </c>
      <c r="B20" s="12">
        <v>8.4553006216782026E-3</v>
      </c>
      <c r="C20" s="12">
        <v>9.7159661479138404E-3</v>
      </c>
      <c r="D20" s="12">
        <v>1.0055592433742509E-2</v>
      </c>
      <c r="E20" s="12">
        <v>1.1491979016622647E-2</v>
      </c>
      <c r="F20" s="12">
        <v>1.2066005336191702E-2</v>
      </c>
      <c r="G20" s="12">
        <v>1.2623635660639416E-2</v>
      </c>
      <c r="H20" s="12">
        <v>1.4887235547438066E-2</v>
      </c>
      <c r="I20" s="12">
        <v>1.4335352751678725E-2</v>
      </c>
      <c r="J20" s="12">
        <v>1.4771431128165801E-2</v>
      </c>
      <c r="K20" s="12">
        <v>1.4932186011441542E-2</v>
      </c>
    </row>
    <row r="21" spans="1:11" x14ac:dyDescent="0.25">
      <c r="A21" s="29" t="s">
        <v>24</v>
      </c>
      <c r="B21" s="12">
        <v>7.6743834199699225E-3</v>
      </c>
      <c r="C21" s="12">
        <v>8.2388098414924466E-3</v>
      </c>
      <c r="D21" s="12">
        <v>8.4569289491605235E-3</v>
      </c>
      <c r="E21" s="12">
        <v>8.4353470511260315E-3</v>
      </c>
      <c r="F21" s="12">
        <v>9.4607574172016849E-3</v>
      </c>
      <c r="G21" s="12">
        <v>1.0772262527658933E-2</v>
      </c>
      <c r="H21" s="12">
        <v>1.2353625428570865E-2</v>
      </c>
      <c r="I21" s="12">
        <v>1.2418669009369098E-2</v>
      </c>
      <c r="J21" s="12">
        <v>1.4189627504196771E-2</v>
      </c>
      <c r="K21" s="12">
        <v>1.3876346118118861E-2</v>
      </c>
    </row>
    <row r="22" spans="1:11" x14ac:dyDescent="0.25">
      <c r="A22" s="29" t="s">
        <v>42</v>
      </c>
      <c r="B22" s="12">
        <v>1.3436958376004959E-2</v>
      </c>
      <c r="C22" s="12">
        <v>1.3388404487213568E-2</v>
      </c>
      <c r="D22" s="12">
        <v>1.1764515174516588E-2</v>
      </c>
      <c r="E22" s="12">
        <v>1.314975731494036E-2</v>
      </c>
      <c r="F22" s="12">
        <v>1.5019585590862498E-2</v>
      </c>
      <c r="G22" s="12">
        <v>1.4647310365792423E-2</v>
      </c>
      <c r="H22" s="12">
        <v>1.5806699315243478E-2</v>
      </c>
      <c r="I22" s="12">
        <v>1.6333739884616873E-2</v>
      </c>
      <c r="J22" s="12">
        <v>1.390223665714348E-2</v>
      </c>
      <c r="K22" s="12">
        <v>1.3863241778080645E-2</v>
      </c>
    </row>
    <row r="23" spans="1:11" x14ac:dyDescent="0.25">
      <c r="A23" s="30" t="s">
        <v>21</v>
      </c>
      <c r="B23" s="31">
        <v>1.0757780502660443E-2</v>
      </c>
      <c r="C23" s="31">
        <v>1.1240511759756398E-2</v>
      </c>
      <c r="D23" s="31">
        <v>1.0097798218853543E-2</v>
      </c>
      <c r="E23" s="31">
        <v>1.0669674744838251E-2</v>
      </c>
      <c r="F23" s="31">
        <v>1.1696211213068509E-2</v>
      </c>
      <c r="G23" s="31">
        <v>1.2220131713079075E-2</v>
      </c>
      <c r="H23" s="31">
        <v>1.2805385785671121E-2</v>
      </c>
      <c r="I23" s="31">
        <v>1.2977790395625731E-2</v>
      </c>
      <c r="J23" s="31">
        <v>1.28173523673769E-2</v>
      </c>
      <c r="K23" s="31">
        <v>1.3271072838815465E-2</v>
      </c>
    </row>
    <row r="24" spans="1:11" x14ac:dyDescent="0.25">
      <c r="A24" s="29" t="s">
        <v>26</v>
      </c>
      <c r="B24" s="12">
        <v>1.3314790099241953E-2</v>
      </c>
      <c r="C24" s="12">
        <v>1.3321287239046131E-2</v>
      </c>
      <c r="D24" s="12">
        <v>1.359153059609057E-2</v>
      </c>
      <c r="E24" s="12">
        <v>1.3639292333073278E-2</v>
      </c>
      <c r="F24" s="12">
        <v>1.4193403168644491E-2</v>
      </c>
      <c r="G24" s="12">
        <v>1.4555814119521516E-2</v>
      </c>
      <c r="H24" s="12">
        <v>1.4986873446829932E-2</v>
      </c>
      <c r="I24" s="12">
        <v>1.4106498568201139E-2</v>
      </c>
      <c r="J24" s="12">
        <v>1.3663227786076388E-2</v>
      </c>
      <c r="K24" s="12">
        <v>1.3129253580378284E-2</v>
      </c>
    </row>
    <row r="25" spans="1:11" x14ac:dyDescent="0.25">
      <c r="A25" s="29" t="s">
        <v>25</v>
      </c>
      <c r="B25" s="12">
        <v>1.4775545854137795E-2</v>
      </c>
      <c r="C25" s="12">
        <v>1.1406219099060226E-2</v>
      </c>
      <c r="D25" s="12">
        <v>1.1495409764961573E-2</v>
      </c>
      <c r="E25" s="12">
        <v>1.2082098956705955E-2</v>
      </c>
      <c r="F25" s="12">
        <v>1.0824417072277034E-2</v>
      </c>
      <c r="G25" s="12">
        <v>1.1373267717953588E-2</v>
      </c>
      <c r="H25" s="12">
        <v>1.1246567633097344E-2</v>
      </c>
      <c r="I25" s="12">
        <v>1.0731963318355403E-2</v>
      </c>
      <c r="J25" s="12">
        <v>1.0528829587858566E-2</v>
      </c>
      <c r="K25" s="12">
        <v>1.0832490443214457E-2</v>
      </c>
    </row>
    <row r="26" spans="1:11" x14ac:dyDescent="0.25">
      <c r="A26" s="29" t="s">
        <v>29</v>
      </c>
      <c r="B26" s="12">
        <v>1.0349518402860745E-2</v>
      </c>
      <c r="C26" s="12">
        <v>1.0407657976480142E-2</v>
      </c>
      <c r="D26" s="12">
        <v>8.4391059409026636E-3</v>
      </c>
      <c r="E26" s="12">
        <v>8.962970672697081E-3</v>
      </c>
      <c r="F26" s="12">
        <v>9.2781310803222803E-3</v>
      </c>
      <c r="G26" s="12">
        <v>9.8701441128206807E-3</v>
      </c>
      <c r="H26" s="12">
        <v>1.1237889090930795E-2</v>
      </c>
      <c r="I26" s="12">
        <v>1.1004345471129875E-2</v>
      </c>
      <c r="J26" s="12">
        <v>1.0528911652867444E-2</v>
      </c>
      <c r="K26" s="12">
        <v>1.0462863585607267E-2</v>
      </c>
    </row>
    <row r="27" spans="1:11" x14ac:dyDescent="0.25">
      <c r="A27" s="29" t="s">
        <v>37</v>
      </c>
      <c r="B27" s="12">
        <v>8.7462367248632798E-3</v>
      </c>
      <c r="C27" s="12">
        <v>1.1536634555210926E-2</v>
      </c>
      <c r="D27" s="12">
        <v>7.8512918149117386E-3</v>
      </c>
      <c r="E27" s="12">
        <v>8.8153422064867881E-3</v>
      </c>
      <c r="F27" s="12">
        <v>8.3183551756338073E-3</v>
      </c>
      <c r="G27" s="12">
        <v>8.2137549908776024E-3</v>
      </c>
      <c r="H27" s="12">
        <v>8.8944196707824164E-3</v>
      </c>
      <c r="I27" s="12">
        <v>9.0069242840329546E-3</v>
      </c>
      <c r="J27" s="12">
        <v>9.764825785776185E-3</v>
      </c>
      <c r="K27" s="12">
        <v>1.041273555165235E-2</v>
      </c>
    </row>
    <row r="28" spans="1:11" x14ac:dyDescent="0.25">
      <c r="A28" s="29" t="s">
        <v>30</v>
      </c>
      <c r="B28" s="12">
        <v>1.2169997663700272E-2</v>
      </c>
      <c r="C28" s="12">
        <v>1.2522556300711273E-2</v>
      </c>
      <c r="D28" s="12">
        <v>1.2668992547337485E-2</v>
      </c>
      <c r="E28" s="12">
        <v>1.2389803468526082E-2</v>
      </c>
      <c r="F28" s="12">
        <v>1.1717996314112161E-2</v>
      </c>
      <c r="G28" s="12">
        <v>1.1817752256473094E-2</v>
      </c>
      <c r="H28" s="12">
        <v>1.0958414116852099E-2</v>
      </c>
      <c r="I28" s="12">
        <v>1.0412004273025903E-2</v>
      </c>
      <c r="J28" s="12">
        <v>1.0543396664473938E-2</v>
      </c>
      <c r="K28" s="12">
        <v>1.0347246739360681E-2</v>
      </c>
    </row>
    <row r="29" spans="1:11" x14ac:dyDescent="0.25">
      <c r="A29" s="29" t="s">
        <v>31</v>
      </c>
      <c r="B29" s="12">
        <v>7.1433272635527964E-3</v>
      </c>
      <c r="C29" s="12">
        <v>6.4099594428978744E-3</v>
      </c>
      <c r="D29" s="12">
        <v>4.5064535353617815E-3</v>
      </c>
      <c r="E29" s="12">
        <v>5.3003601477489811E-3</v>
      </c>
      <c r="F29" s="12">
        <v>6.6137660104996195E-3</v>
      </c>
      <c r="G29" s="12">
        <v>6.6019548821321062E-3</v>
      </c>
      <c r="H29" s="12">
        <v>7.5663061219601495E-3</v>
      </c>
      <c r="I29" s="12">
        <v>7.7080900595627114E-3</v>
      </c>
      <c r="J29" s="12">
        <v>8.1210790029830754E-3</v>
      </c>
      <c r="K29" s="12">
        <v>8.2796340136924943E-3</v>
      </c>
    </row>
    <row r="30" spans="1:11" x14ac:dyDescent="0.25">
      <c r="A30" s="29" t="s">
        <v>19</v>
      </c>
      <c r="B30" s="12">
        <v>7.9007407372974139E-3</v>
      </c>
      <c r="C30" s="12">
        <v>9.4947355549829908E-3</v>
      </c>
      <c r="D30" s="12">
        <v>7.7008785262583567E-3</v>
      </c>
      <c r="E30" s="12">
        <v>7.4036890163765813E-3</v>
      </c>
      <c r="F30" s="12">
        <v>7.5504754032064102E-3</v>
      </c>
      <c r="G30" s="12">
        <v>8.3576095856671695E-3</v>
      </c>
      <c r="H30" s="12">
        <v>8.4549000605693529E-3</v>
      </c>
      <c r="I30" s="12">
        <v>7.6933357990652644E-3</v>
      </c>
      <c r="J30" s="12">
        <v>7.5174367815023756E-3</v>
      </c>
      <c r="K30" s="12">
        <v>7.9224321159590445E-3</v>
      </c>
    </row>
    <row r="31" spans="1:11" x14ac:dyDescent="0.25">
      <c r="A31" s="29" t="s">
        <v>28</v>
      </c>
      <c r="B31" s="12">
        <v>5.1205184524218093E-3</v>
      </c>
      <c r="C31" s="12">
        <v>4.7528449303953363E-3</v>
      </c>
      <c r="D31" s="12">
        <v>5.197014799777004E-3</v>
      </c>
      <c r="E31" s="12">
        <v>5.4259467123530447E-3</v>
      </c>
      <c r="F31" s="12">
        <v>6.1031832647034552E-3</v>
      </c>
      <c r="G31" s="12">
        <v>7.0268664880410578E-3</v>
      </c>
      <c r="H31" s="12">
        <v>8.258125648085245E-3</v>
      </c>
      <c r="I31" s="12">
        <v>7.7685445150135722E-3</v>
      </c>
      <c r="J31" s="12">
        <v>7.0375683733516449E-3</v>
      </c>
      <c r="K31" s="12">
        <v>6.8123803446075307E-3</v>
      </c>
    </row>
    <row r="32" spans="1:11" x14ac:dyDescent="0.25">
      <c r="A32" s="29" t="s">
        <v>0</v>
      </c>
      <c r="B32" s="12">
        <v>6.7652679219981004E-3</v>
      </c>
      <c r="C32" s="12">
        <v>6.99424736337488E-3</v>
      </c>
      <c r="D32" s="12">
        <v>5.4032013107149102E-3</v>
      </c>
      <c r="E32" s="12">
        <v>5.2592196686264024E-3</v>
      </c>
      <c r="F32" s="12">
        <v>5.4556752884067083E-3</v>
      </c>
      <c r="G32" s="12">
        <v>5.4850557070617086E-3</v>
      </c>
      <c r="H32" s="12">
        <v>5.9989979053438093E-3</v>
      </c>
      <c r="I32" s="12">
        <v>5.9937133704852348E-3</v>
      </c>
      <c r="J32" s="12">
        <v>5.7674283649582292E-3</v>
      </c>
      <c r="K32" s="12">
        <v>6.1418445930815592E-3</v>
      </c>
    </row>
    <row r="33" spans="1:11" x14ac:dyDescent="0.25">
      <c r="A33" s="29" t="s">
        <v>35</v>
      </c>
      <c r="B33" s="12">
        <v>3.8206642184087035E-3</v>
      </c>
      <c r="C33" s="12">
        <v>4.8795737698781576E-3</v>
      </c>
      <c r="D33" s="12">
        <v>4.8863174347496159E-3</v>
      </c>
      <c r="E33" s="12">
        <v>5.0692599539053813E-3</v>
      </c>
      <c r="F33" s="12">
        <v>4.9697576929717182E-3</v>
      </c>
      <c r="G33" s="12">
        <v>4.7490961767587296E-3</v>
      </c>
      <c r="H33" s="12">
        <v>4.6413555550027024E-3</v>
      </c>
      <c r="I33" s="12">
        <v>4.7107822822054293E-3</v>
      </c>
      <c r="J33" s="12">
        <v>4.6273691144351212E-3</v>
      </c>
      <c r="K33" s="12">
        <v>5.1656325550623579E-3</v>
      </c>
    </row>
    <row r="35" spans="1:11" x14ac:dyDescent="0.25">
      <c r="A35" s="7" t="s">
        <v>78</v>
      </c>
    </row>
    <row r="36" spans="1:11" x14ac:dyDescent="0.25">
      <c r="A36" s="7" t="s">
        <v>89</v>
      </c>
    </row>
    <row r="37" spans="1:11" x14ac:dyDescent="0.25">
      <c r="A37" s="15" t="s">
        <v>50</v>
      </c>
      <c r="B37" s="15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E6ACDE-9C43-4A4E-B7D7-230E581A0E7C}">
  <dimension ref="A1:K38"/>
  <sheetViews>
    <sheetView workbookViewId="0">
      <selection sqref="A1:XFD1048576"/>
    </sheetView>
  </sheetViews>
  <sheetFormatPr defaultColWidth="8.7109375" defaultRowHeight="15" x14ac:dyDescent="0.25"/>
  <cols>
    <col min="1" max="1" width="12.140625" style="7" customWidth="1"/>
    <col min="2" max="16384" width="8.7109375" style="7"/>
  </cols>
  <sheetData>
    <row r="1" spans="1:11" x14ac:dyDescent="0.25">
      <c r="A1" s="16" t="s">
        <v>93</v>
      </c>
    </row>
    <row r="3" spans="1:11" x14ac:dyDescent="0.25">
      <c r="A3" s="23"/>
      <c r="B3" s="32" t="s">
        <v>53</v>
      </c>
      <c r="C3" s="32" t="s">
        <v>54</v>
      </c>
      <c r="D3" s="32" t="s">
        <v>55</v>
      </c>
      <c r="E3" s="32" t="s">
        <v>56</v>
      </c>
      <c r="F3" s="32" t="s">
        <v>57</v>
      </c>
      <c r="G3" s="32" t="s">
        <v>58</v>
      </c>
      <c r="H3" s="32" t="s">
        <v>59</v>
      </c>
      <c r="I3" s="32" t="s">
        <v>61</v>
      </c>
      <c r="J3" s="32" t="s">
        <v>76</v>
      </c>
      <c r="K3" s="32" t="s">
        <v>77</v>
      </c>
    </row>
    <row r="4" spans="1:11" x14ac:dyDescent="0.25">
      <c r="A4" s="2" t="s">
        <v>25</v>
      </c>
      <c r="B4" s="33">
        <v>27.48</v>
      </c>
      <c r="C4" s="33">
        <v>27.44</v>
      </c>
      <c r="D4" s="33">
        <v>26.11</v>
      </c>
      <c r="E4" s="33">
        <v>25.81</v>
      </c>
      <c r="F4" s="33">
        <v>23.81</v>
      </c>
      <c r="G4" s="33">
        <v>20.81</v>
      </c>
      <c r="H4" s="33">
        <v>18.329999999999998</v>
      </c>
      <c r="I4" s="33">
        <v>18.329999999999998</v>
      </c>
      <c r="J4" s="33">
        <v>16.760000000000002</v>
      </c>
      <c r="K4" s="33">
        <v>16.760000000000002</v>
      </c>
    </row>
    <row r="5" spans="1:11" x14ac:dyDescent="0.25">
      <c r="A5" s="2" t="s">
        <v>18</v>
      </c>
      <c r="B5" s="33">
        <v>24.27</v>
      </c>
      <c r="C5" s="33">
        <v>24.27</v>
      </c>
      <c r="D5" s="33">
        <v>22.51</v>
      </c>
      <c r="E5" s="33">
        <v>22.51</v>
      </c>
      <c r="F5" s="33">
        <v>19.96</v>
      </c>
      <c r="G5" s="34">
        <v>19.96</v>
      </c>
      <c r="H5" s="33">
        <v>17.82</v>
      </c>
      <c r="I5" s="34">
        <v>17.82</v>
      </c>
      <c r="J5" s="33">
        <v>17.260000000000002</v>
      </c>
      <c r="K5" s="33">
        <v>17.82</v>
      </c>
    </row>
    <row r="6" spans="1:11" x14ac:dyDescent="0.25">
      <c r="A6" s="2" t="s">
        <v>34</v>
      </c>
      <c r="B6" s="33">
        <v>28.27</v>
      </c>
      <c r="C6" s="34">
        <v>28.27</v>
      </c>
      <c r="D6" s="34">
        <v>28.27</v>
      </c>
      <c r="E6" s="34">
        <v>28.27</v>
      </c>
      <c r="F6" s="33">
        <v>25.02</v>
      </c>
      <c r="G6" s="34">
        <v>25.02</v>
      </c>
      <c r="H6" s="33">
        <v>24.24</v>
      </c>
      <c r="I6" s="34">
        <v>24.24</v>
      </c>
      <c r="J6" s="33">
        <v>23.25</v>
      </c>
      <c r="K6" s="33">
        <v>23.25</v>
      </c>
    </row>
    <row r="7" spans="1:11" x14ac:dyDescent="0.25">
      <c r="A7" s="2" t="s">
        <v>19</v>
      </c>
      <c r="B7" s="33">
        <v>31.62</v>
      </c>
      <c r="C7" s="33">
        <v>26.42</v>
      </c>
      <c r="D7" s="33">
        <v>20.350000000000001</v>
      </c>
      <c r="E7" s="33">
        <v>21.84</v>
      </c>
      <c r="F7" s="33">
        <v>24.33</v>
      </c>
      <c r="G7" s="33">
        <v>23.4</v>
      </c>
      <c r="H7" s="33">
        <v>23.62</v>
      </c>
      <c r="I7" s="33">
        <v>25.34</v>
      </c>
      <c r="J7" s="33">
        <v>26.07</v>
      </c>
      <c r="K7" s="33">
        <v>24.58</v>
      </c>
    </row>
    <row r="8" spans="1:11" x14ac:dyDescent="0.25">
      <c r="A8" s="2" t="s">
        <v>39</v>
      </c>
      <c r="B8" s="33">
        <v>26.03</v>
      </c>
      <c r="C8" s="33">
        <v>27.5</v>
      </c>
      <c r="D8" s="33">
        <v>28.89</v>
      </c>
      <c r="E8" s="33">
        <v>28.87</v>
      </c>
      <c r="F8" s="33">
        <v>29.01</v>
      </c>
      <c r="G8" s="33">
        <v>28.27</v>
      </c>
      <c r="H8" s="33">
        <v>27.79</v>
      </c>
      <c r="I8" s="33">
        <v>27.68</v>
      </c>
      <c r="J8" s="33">
        <v>25.58</v>
      </c>
      <c r="K8" s="33">
        <v>25.86</v>
      </c>
    </row>
    <row r="9" spans="1:11" x14ac:dyDescent="0.25">
      <c r="A9" s="2" t="s">
        <v>38</v>
      </c>
      <c r="B9" s="33">
        <v>26.87</v>
      </c>
      <c r="C9" s="33">
        <v>21.78</v>
      </c>
      <c r="D9" s="33">
        <v>19.89</v>
      </c>
      <c r="E9" s="33">
        <v>20.190000000000001</v>
      </c>
      <c r="F9" s="33">
        <v>22.85</v>
      </c>
      <c r="G9" s="33">
        <v>23.71</v>
      </c>
      <c r="H9" s="33">
        <v>24.72</v>
      </c>
      <c r="I9" s="33">
        <v>25.07</v>
      </c>
      <c r="J9" s="33">
        <v>24.31</v>
      </c>
      <c r="K9" s="33">
        <v>26.09</v>
      </c>
    </row>
    <row r="10" spans="1:11" x14ac:dyDescent="0.25">
      <c r="A10" s="2" t="s">
        <v>40</v>
      </c>
      <c r="B10" s="33">
        <v>29.89</v>
      </c>
      <c r="C10" s="33">
        <v>29.89</v>
      </c>
      <c r="D10" s="33">
        <v>30.2</v>
      </c>
      <c r="E10" s="33">
        <v>30.2</v>
      </c>
      <c r="F10" s="33">
        <v>28.34</v>
      </c>
      <c r="G10" s="33">
        <v>28.34</v>
      </c>
      <c r="H10" s="33">
        <v>28.7</v>
      </c>
      <c r="I10" s="33">
        <v>28.7</v>
      </c>
      <c r="J10" s="33">
        <v>28.7</v>
      </c>
      <c r="K10" s="33">
        <v>28.7</v>
      </c>
    </row>
    <row r="11" spans="1:11" x14ac:dyDescent="0.25">
      <c r="A11" s="2" t="s">
        <v>23</v>
      </c>
      <c r="B11" s="33">
        <v>31.21</v>
      </c>
      <c r="C11" s="33">
        <v>31.28</v>
      </c>
      <c r="D11" s="33">
        <v>31.55</v>
      </c>
      <c r="E11" s="33">
        <v>30.22</v>
      </c>
      <c r="F11" s="33">
        <v>29.4</v>
      </c>
      <c r="G11" s="33">
        <v>29.58</v>
      </c>
      <c r="H11" s="33">
        <v>29.4</v>
      </c>
      <c r="I11" s="33">
        <v>30.3</v>
      </c>
      <c r="J11" s="33">
        <v>30.68</v>
      </c>
      <c r="K11" s="35">
        <v>29</v>
      </c>
    </row>
    <row r="12" spans="1:11" x14ac:dyDescent="0.25">
      <c r="A12" s="2" t="s">
        <v>36</v>
      </c>
      <c r="B12" s="33">
        <v>29.1</v>
      </c>
      <c r="C12" s="33">
        <v>28.71</v>
      </c>
      <c r="D12" s="33">
        <v>27.9</v>
      </c>
      <c r="E12" s="33">
        <v>28.52</v>
      </c>
      <c r="F12" s="33">
        <v>27.72</v>
      </c>
      <c r="G12" s="33">
        <v>27.85</v>
      </c>
      <c r="H12" s="33">
        <v>27.8</v>
      </c>
      <c r="I12" s="33">
        <v>29.7</v>
      </c>
      <c r="J12" s="33">
        <v>29.96</v>
      </c>
      <c r="K12" s="33">
        <v>29.96</v>
      </c>
    </row>
    <row r="13" spans="1:11" x14ac:dyDescent="0.25">
      <c r="A13" s="30" t="s">
        <v>62</v>
      </c>
      <c r="B13" s="36">
        <v>32.569699380982733</v>
      </c>
      <c r="C13" s="36">
        <v>32.211781678536354</v>
      </c>
      <c r="D13" s="36">
        <v>31.52216177845137</v>
      </c>
      <c r="E13" s="36">
        <v>30.705985988153412</v>
      </c>
      <c r="F13" s="36">
        <v>29.444601137437655</v>
      </c>
      <c r="G13" s="36">
        <v>29.376234101817438</v>
      </c>
      <c r="H13" s="36">
        <v>28.906520617658259</v>
      </c>
      <c r="I13" s="36">
        <v>30.113405587724085</v>
      </c>
      <c r="J13" s="36">
        <v>30.018718231450851</v>
      </c>
      <c r="K13" s="36">
        <v>29.994893594764278</v>
      </c>
    </row>
    <row r="14" spans="1:11" x14ac:dyDescent="0.25">
      <c r="A14" s="30" t="s">
        <v>60</v>
      </c>
      <c r="B14" s="37">
        <v>32.9</v>
      </c>
      <c r="C14" s="37">
        <v>32.380000000000003</v>
      </c>
      <c r="D14" s="37">
        <v>32.380000000000003</v>
      </c>
      <c r="E14" s="37">
        <v>30.74</v>
      </c>
      <c r="F14" s="37">
        <v>29.71</v>
      </c>
      <c r="G14" s="37">
        <v>29.49</v>
      </c>
      <c r="H14" s="37">
        <v>29.3</v>
      </c>
      <c r="I14" s="37">
        <v>30.16</v>
      </c>
      <c r="J14" s="37">
        <v>30.29</v>
      </c>
      <c r="K14" s="37">
        <v>30.29</v>
      </c>
    </row>
    <row r="15" spans="1:11" x14ac:dyDescent="0.25">
      <c r="A15" s="2" t="s">
        <v>41</v>
      </c>
      <c r="B15" s="33">
        <v>34.74</v>
      </c>
      <c r="C15" s="33">
        <v>32.94</v>
      </c>
      <c r="D15" s="33">
        <v>32.21</v>
      </c>
      <c r="E15" s="33">
        <v>35.619999999999997</v>
      </c>
      <c r="F15" s="33">
        <v>34.549999999999997</v>
      </c>
      <c r="G15" s="33">
        <v>34.1</v>
      </c>
      <c r="H15" s="33">
        <v>33.67</v>
      </c>
      <c r="I15" s="33">
        <v>34.020000000000003</v>
      </c>
      <c r="J15" s="33">
        <v>32.32</v>
      </c>
      <c r="K15" s="33">
        <v>30.31</v>
      </c>
    </row>
    <row r="16" spans="1:11" x14ac:dyDescent="0.25">
      <c r="A16" s="2" t="s">
        <v>29</v>
      </c>
      <c r="B16" s="33">
        <v>34.54</v>
      </c>
      <c r="C16" s="33">
        <v>33.090000000000003</v>
      </c>
      <c r="D16" s="33">
        <v>35.35</v>
      </c>
      <c r="E16" s="33">
        <v>39.19</v>
      </c>
      <c r="F16" s="33">
        <v>36.36</v>
      </c>
      <c r="G16" s="33">
        <v>32.409999999999997</v>
      </c>
      <c r="H16" s="33">
        <v>32.28</v>
      </c>
      <c r="I16" s="33">
        <v>29.09</v>
      </c>
      <c r="J16" s="33">
        <v>29.76</v>
      </c>
      <c r="K16" s="33">
        <v>30.38</v>
      </c>
    </row>
    <row r="17" spans="1:11" x14ac:dyDescent="0.25">
      <c r="A17" s="2" t="s">
        <v>0</v>
      </c>
      <c r="B17" s="33">
        <v>35.369999999999997</v>
      </c>
      <c r="C17" s="33">
        <v>31.1</v>
      </c>
      <c r="D17" s="33">
        <v>32.81</v>
      </c>
      <c r="E17" s="33">
        <v>33.36</v>
      </c>
      <c r="F17" s="33">
        <v>31.28</v>
      </c>
      <c r="G17" s="33">
        <v>29.89</v>
      </c>
      <c r="H17" s="33">
        <v>31.18</v>
      </c>
      <c r="I17" s="33">
        <v>30.31</v>
      </c>
      <c r="J17" s="33">
        <v>31.06</v>
      </c>
      <c r="K17" s="33">
        <v>30.53</v>
      </c>
    </row>
    <row r="18" spans="1:11" x14ac:dyDescent="0.25">
      <c r="A18" s="2" t="s">
        <v>24</v>
      </c>
      <c r="B18" s="33">
        <v>39.74</v>
      </c>
      <c r="C18" s="33">
        <v>41.73</v>
      </c>
      <c r="D18" s="33">
        <v>36.36</v>
      </c>
      <c r="E18" s="33">
        <v>41.42</v>
      </c>
      <c r="F18" s="33">
        <v>43.11</v>
      </c>
      <c r="G18" s="33">
        <v>42.39</v>
      </c>
      <c r="H18" s="33">
        <v>39.119999999999997</v>
      </c>
      <c r="I18" s="33">
        <v>36.92</v>
      </c>
      <c r="J18" s="33">
        <v>35.94</v>
      </c>
      <c r="K18" s="33">
        <v>30.63</v>
      </c>
    </row>
    <row r="19" spans="1:11" x14ac:dyDescent="0.25">
      <c r="A19" s="2" t="s">
        <v>35</v>
      </c>
      <c r="B19" s="33">
        <v>52.29</v>
      </c>
      <c r="C19" s="33">
        <v>48.55</v>
      </c>
      <c r="D19" s="33">
        <v>41.69</v>
      </c>
      <c r="E19" s="33">
        <v>39.590000000000003</v>
      </c>
      <c r="F19" s="33">
        <v>35.93</v>
      </c>
      <c r="G19" s="33">
        <v>33.32</v>
      </c>
      <c r="H19" s="33">
        <v>34.39</v>
      </c>
      <c r="I19" s="33">
        <v>32.86</v>
      </c>
      <c r="J19" s="33">
        <v>31.65</v>
      </c>
      <c r="K19" s="33">
        <v>30.9</v>
      </c>
    </row>
    <row r="20" spans="1:11" x14ac:dyDescent="0.25">
      <c r="A20" s="2" t="s">
        <v>1</v>
      </c>
      <c r="B20" s="33">
        <v>33.57</v>
      </c>
      <c r="C20" s="33">
        <v>35.619999999999997</v>
      </c>
      <c r="D20" s="33">
        <v>32.590000000000003</v>
      </c>
      <c r="E20" s="33">
        <v>30.34</v>
      </c>
      <c r="F20" s="33">
        <v>27.62</v>
      </c>
      <c r="G20" s="33">
        <v>30.25</v>
      </c>
      <c r="H20" s="33">
        <v>26.97</v>
      </c>
      <c r="I20" s="33">
        <v>33.33</v>
      </c>
      <c r="J20" s="33">
        <v>28.46</v>
      </c>
      <c r="K20" s="33">
        <v>31.21</v>
      </c>
    </row>
    <row r="21" spans="1:11" x14ac:dyDescent="0.25">
      <c r="A21" s="2" t="s">
        <v>31</v>
      </c>
      <c r="B21" s="33">
        <v>23.94</v>
      </c>
      <c r="C21" s="33">
        <v>25.61</v>
      </c>
      <c r="D21" s="34">
        <v>32.72</v>
      </c>
      <c r="E21" s="33">
        <v>47.74</v>
      </c>
      <c r="F21" s="33">
        <v>43.58</v>
      </c>
      <c r="G21" s="33">
        <v>34.32</v>
      </c>
      <c r="H21" s="33">
        <v>35.4</v>
      </c>
      <c r="I21" s="33">
        <v>35.869999999999997</v>
      </c>
      <c r="J21" s="33">
        <v>33.89</v>
      </c>
      <c r="K21" s="33">
        <v>31.85</v>
      </c>
    </row>
    <row r="22" spans="1:11" x14ac:dyDescent="0.25">
      <c r="A22" s="2" t="s">
        <v>33</v>
      </c>
      <c r="B22" s="33">
        <v>35.299999999999997</v>
      </c>
      <c r="C22" s="33">
        <v>34.590000000000003</v>
      </c>
      <c r="D22" s="33">
        <v>34.590000000000003</v>
      </c>
      <c r="E22" s="33">
        <v>32.44</v>
      </c>
      <c r="F22" s="33">
        <v>32.479999999999997</v>
      </c>
      <c r="G22" s="33">
        <v>31.53</v>
      </c>
      <c r="H22" s="33">
        <v>31.35</v>
      </c>
      <c r="I22" s="33">
        <v>31.76</v>
      </c>
      <c r="J22" s="33">
        <v>32.46</v>
      </c>
      <c r="K22" s="33">
        <v>31.96</v>
      </c>
    </row>
    <row r="23" spans="1:11" x14ac:dyDescent="0.25">
      <c r="A23" s="30" t="s">
        <v>21</v>
      </c>
      <c r="B23" s="36">
        <v>39.530428041407959</v>
      </c>
      <c r="C23" s="36">
        <v>37.782233376600679</v>
      </c>
      <c r="D23" s="36">
        <v>35.582899033185022</v>
      </c>
      <c r="E23" s="36">
        <v>35.23547935028617</v>
      </c>
      <c r="F23" s="36">
        <v>35.232810309840076</v>
      </c>
      <c r="G23" s="36">
        <v>34.039991877770873</v>
      </c>
      <c r="H23" s="36">
        <v>35.370505761289387</v>
      </c>
      <c r="I23" s="36">
        <v>35.2339081601258</v>
      </c>
      <c r="J23" s="36">
        <v>34.420772552929655</v>
      </c>
      <c r="K23" s="36">
        <v>32.047738559920205</v>
      </c>
    </row>
    <row r="24" spans="1:11" x14ac:dyDescent="0.25">
      <c r="A24" s="2" t="s">
        <v>2</v>
      </c>
      <c r="B24" s="33">
        <v>46.39</v>
      </c>
      <c r="C24" s="33">
        <v>47.14</v>
      </c>
      <c r="D24" s="33">
        <v>44.3</v>
      </c>
      <c r="E24" s="33">
        <v>42.64</v>
      </c>
      <c r="F24" s="33">
        <v>41.04</v>
      </c>
      <c r="G24" s="33">
        <v>40.58</v>
      </c>
      <c r="H24" s="33">
        <v>40.24</v>
      </c>
      <c r="I24" s="33">
        <v>37.29</v>
      </c>
      <c r="J24" s="33">
        <v>35.58</v>
      </c>
      <c r="K24" s="33">
        <v>33.200000000000003</v>
      </c>
    </row>
    <row r="25" spans="1:11" x14ac:dyDescent="0.25">
      <c r="A25" s="2" t="s">
        <v>32</v>
      </c>
      <c r="B25" s="33">
        <v>47.24</v>
      </c>
      <c r="C25" s="33">
        <v>45.21</v>
      </c>
      <c r="D25" s="33">
        <v>41.82</v>
      </c>
      <c r="E25" s="33">
        <v>38.86</v>
      </c>
      <c r="F25" s="33">
        <v>38.28</v>
      </c>
      <c r="G25" s="33">
        <v>35.42</v>
      </c>
      <c r="H25" s="33">
        <v>38.82</v>
      </c>
      <c r="I25" s="33">
        <v>38.97</v>
      </c>
      <c r="J25" s="33">
        <v>37.39</v>
      </c>
      <c r="K25" s="33">
        <v>33.479999999999997</v>
      </c>
    </row>
    <row r="26" spans="1:11" x14ac:dyDescent="0.25">
      <c r="A26" s="2" t="s">
        <v>37</v>
      </c>
      <c r="B26" s="33">
        <v>38.9</v>
      </c>
      <c r="C26" s="33">
        <v>41.38</v>
      </c>
      <c r="D26" s="33">
        <v>31.94</v>
      </c>
      <c r="E26" s="33">
        <v>40.99</v>
      </c>
      <c r="F26" s="33">
        <v>35.5</v>
      </c>
      <c r="G26" s="33">
        <v>38.01</v>
      </c>
      <c r="H26" s="33">
        <v>40.450000000000003</v>
      </c>
      <c r="I26" s="33">
        <v>39.61</v>
      </c>
      <c r="J26" s="33">
        <v>37.92</v>
      </c>
      <c r="K26" s="33">
        <v>33.58</v>
      </c>
    </row>
    <row r="27" spans="1:11" x14ac:dyDescent="0.25">
      <c r="A27" s="2" t="s">
        <v>42</v>
      </c>
      <c r="B27" s="33">
        <v>35.880000000000003</v>
      </c>
      <c r="C27" s="33">
        <v>33.49</v>
      </c>
      <c r="D27" s="33">
        <v>34.619999999999997</v>
      </c>
      <c r="E27" s="33">
        <v>26.25</v>
      </c>
      <c r="F27" s="33">
        <v>31.89</v>
      </c>
      <c r="G27" s="33">
        <v>32.35</v>
      </c>
      <c r="H27" s="33">
        <v>33.28</v>
      </c>
      <c r="I27" s="33">
        <v>32.479999999999997</v>
      </c>
      <c r="J27" s="33">
        <v>35.08</v>
      </c>
      <c r="K27" s="33">
        <v>34.619999999999997</v>
      </c>
    </row>
    <row r="28" spans="1:11" x14ac:dyDescent="0.25">
      <c r="A28" s="2" t="s">
        <v>26</v>
      </c>
      <c r="B28" s="33">
        <v>41.44</v>
      </c>
      <c r="C28" s="33">
        <v>39.71</v>
      </c>
      <c r="D28" s="33">
        <v>37.979999999999997</v>
      </c>
      <c r="E28" s="33">
        <v>35.229999999999997</v>
      </c>
      <c r="F28" s="33">
        <v>32.28</v>
      </c>
      <c r="G28" s="33">
        <v>32.76</v>
      </c>
      <c r="H28" s="33">
        <v>32.32</v>
      </c>
      <c r="I28" s="33">
        <v>33.69</v>
      </c>
      <c r="J28" s="33">
        <v>35.15</v>
      </c>
      <c r="K28" s="33">
        <v>35.57</v>
      </c>
    </row>
    <row r="29" spans="1:11" x14ac:dyDescent="0.25">
      <c r="A29" s="2" t="s">
        <v>28</v>
      </c>
      <c r="B29" s="33">
        <v>59.5</v>
      </c>
      <c r="C29" s="33">
        <v>53.03</v>
      </c>
      <c r="D29" s="33">
        <v>50.56</v>
      </c>
      <c r="E29" s="33">
        <v>41.11</v>
      </c>
      <c r="F29" s="33">
        <v>38.479999999999997</v>
      </c>
      <c r="G29" s="33">
        <v>33.83</v>
      </c>
      <c r="H29" s="33">
        <v>35.43</v>
      </c>
      <c r="I29" s="33">
        <v>35.46</v>
      </c>
      <c r="J29" s="33">
        <v>36.74</v>
      </c>
      <c r="K29" s="33">
        <v>36.74</v>
      </c>
    </row>
    <row r="30" spans="1:11" x14ac:dyDescent="0.25">
      <c r="A30" s="2" t="s">
        <v>20</v>
      </c>
      <c r="B30" s="37">
        <v>47.22</v>
      </c>
      <c r="C30" s="37">
        <v>49.47</v>
      </c>
      <c r="D30" s="37">
        <v>46.36</v>
      </c>
      <c r="E30" s="37">
        <v>37.6</v>
      </c>
      <c r="F30" s="37">
        <v>40.19</v>
      </c>
      <c r="G30" s="37">
        <v>42.79</v>
      </c>
      <c r="H30" s="37">
        <v>37.229999999999997</v>
      </c>
      <c r="I30" s="37">
        <v>36.99</v>
      </c>
      <c r="J30" s="37">
        <v>36.979999999999997</v>
      </c>
      <c r="K30" s="37">
        <v>37.21</v>
      </c>
    </row>
    <row r="31" spans="1:11" x14ac:dyDescent="0.25">
      <c r="A31" s="2" t="s">
        <v>22</v>
      </c>
      <c r="B31" s="33">
        <v>41.63</v>
      </c>
      <c r="C31" s="33">
        <v>41.36</v>
      </c>
      <c r="D31" s="33">
        <v>40.93</v>
      </c>
      <c r="E31" s="33">
        <v>39.950000000000003</v>
      </c>
      <c r="F31" s="33">
        <v>38.9</v>
      </c>
      <c r="G31" s="33">
        <v>37.61</v>
      </c>
      <c r="H31" s="33">
        <v>37.89</v>
      </c>
      <c r="I31" s="33">
        <v>38.51</v>
      </c>
      <c r="J31" s="33">
        <v>37.46</v>
      </c>
      <c r="K31" s="33">
        <v>37.700000000000003</v>
      </c>
    </row>
    <row r="32" spans="1:11" x14ac:dyDescent="0.25">
      <c r="A32" s="2" t="s">
        <v>27</v>
      </c>
      <c r="B32" s="33">
        <v>52.27</v>
      </c>
      <c r="C32" s="33">
        <v>53.28</v>
      </c>
      <c r="D32" s="33">
        <v>53.06</v>
      </c>
      <c r="E32" s="33">
        <v>42.57</v>
      </c>
      <c r="F32" s="33">
        <v>37.619999999999997</v>
      </c>
      <c r="G32" s="33">
        <v>40.619999999999997</v>
      </c>
      <c r="H32" s="33">
        <v>41.14</v>
      </c>
      <c r="I32" s="33">
        <v>42.67</v>
      </c>
      <c r="J32" s="33">
        <v>44.46</v>
      </c>
      <c r="K32" s="33">
        <v>42.77</v>
      </c>
    </row>
    <row r="33" spans="1:11" x14ac:dyDescent="0.25">
      <c r="A33" s="2" t="s">
        <v>30</v>
      </c>
      <c r="B33" s="33">
        <v>48.38</v>
      </c>
      <c r="C33" s="33">
        <v>42.79</v>
      </c>
      <c r="D33" s="33">
        <v>46.58</v>
      </c>
      <c r="E33" s="33">
        <v>40.32</v>
      </c>
      <c r="F33" s="33">
        <v>43.07</v>
      </c>
      <c r="G33" s="33">
        <v>43.07</v>
      </c>
      <c r="H33" s="33">
        <v>43.16</v>
      </c>
      <c r="I33" s="33">
        <v>43.16</v>
      </c>
      <c r="J33" s="33">
        <v>46.99</v>
      </c>
      <c r="K33" s="33">
        <v>46.99</v>
      </c>
    </row>
    <row r="34" spans="1:11" x14ac:dyDescent="0.25">
      <c r="A34" s="7" t="s">
        <v>79</v>
      </c>
    </row>
    <row r="36" spans="1:11" x14ac:dyDescent="0.25">
      <c r="A36" s="7" t="s">
        <v>80</v>
      </c>
    </row>
    <row r="37" spans="1:11" x14ac:dyDescent="0.25">
      <c r="A37" s="7" t="s">
        <v>89</v>
      </c>
    </row>
    <row r="38" spans="1:11" x14ac:dyDescent="0.25">
      <c r="A38" s="15" t="s">
        <v>50</v>
      </c>
    </row>
  </sheetData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E1D822-0F4C-4C84-8BF7-8AE853723786}">
  <dimension ref="A1:D41"/>
  <sheetViews>
    <sheetView workbookViewId="0">
      <selection activeCell="D24" sqref="D24"/>
    </sheetView>
  </sheetViews>
  <sheetFormatPr defaultRowHeight="15" x14ac:dyDescent="0.25"/>
  <cols>
    <col min="1" max="1" width="36.7109375" style="7" customWidth="1"/>
    <col min="2" max="16384" width="9.140625" style="7"/>
  </cols>
  <sheetData>
    <row r="1" spans="1:4" ht="17.25" customHeight="1" x14ac:dyDescent="0.25">
      <c r="A1" s="16" t="s">
        <v>98</v>
      </c>
    </row>
    <row r="2" spans="1:4" x14ac:dyDescent="0.25">
      <c r="A2" s="16"/>
    </row>
    <row r="3" spans="1:4" ht="30" x14ac:dyDescent="0.25">
      <c r="A3" s="38"/>
      <c r="B3" s="38" t="s">
        <v>9</v>
      </c>
      <c r="C3" s="38" t="s">
        <v>11</v>
      </c>
      <c r="D3" s="38" t="s">
        <v>14</v>
      </c>
    </row>
    <row r="4" spans="1:4" x14ac:dyDescent="0.25">
      <c r="A4" s="2" t="s">
        <v>34</v>
      </c>
      <c r="B4" s="12">
        <v>9.2046939417376843E-3</v>
      </c>
      <c r="C4" s="12">
        <v>2.6518664808546366E-2</v>
      </c>
      <c r="D4" s="12">
        <f t="shared" ref="D4:D33" si="0">B4+C4</f>
        <v>3.5723358750284054E-2</v>
      </c>
    </row>
    <row r="5" spans="1:4" x14ac:dyDescent="0.25">
      <c r="A5" s="2" t="s">
        <v>18</v>
      </c>
      <c r="B5" s="12">
        <v>8.4314997670716062E-3</v>
      </c>
      <c r="C5" s="12">
        <v>2.4801643612513136E-2</v>
      </c>
      <c r="D5" s="12">
        <f t="shared" si="0"/>
        <v>3.3233143379584745E-2</v>
      </c>
    </row>
    <row r="6" spans="1:4" x14ac:dyDescent="0.25">
      <c r="A6" s="2" t="s">
        <v>1</v>
      </c>
      <c r="B6" s="12">
        <v>1.0085973593628592E-2</v>
      </c>
      <c r="C6" s="12">
        <v>2.2837783666897916E-2</v>
      </c>
      <c r="D6" s="12">
        <f t="shared" si="0"/>
        <v>3.2923757260526508E-2</v>
      </c>
    </row>
    <row r="7" spans="1:4" x14ac:dyDescent="0.25">
      <c r="A7" s="2" t="s">
        <v>36</v>
      </c>
      <c r="B7" s="12">
        <v>9.1182759732890539E-3</v>
      </c>
      <c r="C7" s="12">
        <v>2.1934273870817457E-2</v>
      </c>
      <c r="D7" s="12">
        <f t="shared" si="0"/>
        <v>3.1052549844106513E-2</v>
      </c>
    </row>
    <row r="8" spans="1:4" x14ac:dyDescent="0.25">
      <c r="A8" s="2" t="s">
        <v>39</v>
      </c>
      <c r="B8" s="12">
        <v>9.8116479704959056E-3</v>
      </c>
      <c r="C8" s="12">
        <v>2.1065937845293762E-2</v>
      </c>
      <c r="D8" s="12">
        <f t="shared" si="0"/>
        <v>3.0877585815789668E-2</v>
      </c>
    </row>
    <row r="9" spans="1:4" x14ac:dyDescent="0.25">
      <c r="A9" s="2" t="s">
        <v>40</v>
      </c>
      <c r="B9" s="12">
        <v>1.149246606274739E-2</v>
      </c>
      <c r="C9" s="12">
        <v>1.8365666923465186E-2</v>
      </c>
      <c r="D9" s="12">
        <f t="shared" si="0"/>
        <v>2.9858132986212576E-2</v>
      </c>
    </row>
    <row r="10" spans="1:4" x14ac:dyDescent="0.25">
      <c r="A10" s="39" t="s">
        <v>94</v>
      </c>
      <c r="B10" s="40">
        <v>7.1402575072569549E-3</v>
      </c>
      <c r="C10" s="40">
        <v>1.5042306395461516E-2</v>
      </c>
      <c r="D10" s="40">
        <f t="shared" si="0"/>
        <v>2.2182563902718472E-2</v>
      </c>
    </row>
    <row r="11" spans="1:4" x14ac:dyDescent="0.25">
      <c r="A11" s="2" t="s">
        <v>33</v>
      </c>
      <c r="B11" s="12">
        <v>7.0807863481665923E-3</v>
      </c>
      <c r="C11" s="12">
        <v>1.4788673660153823E-2</v>
      </c>
      <c r="D11" s="12">
        <f t="shared" si="0"/>
        <v>2.1869460008320414E-2</v>
      </c>
    </row>
    <row r="12" spans="1:4" x14ac:dyDescent="0.25">
      <c r="A12" s="39" t="s">
        <v>95</v>
      </c>
      <c r="B12" s="40">
        <v>7.0008366580363249E-3</v>
      </c>
      <c r="C12" s="40">
        <v>1.4829889525589911E-2</v>
      </c>
      <c r="D12" s="40">
        <f t="shared" si="0"/>
        <v>2.1830726183626234E-2</v>
      </c>
    </row>
    <row r="13" spans="1:4" x14ac:dyDescent="0.25">
      <c r="A13" s="2" t="s">
        <v>38</v>
      </c>
      <c r="B13" s="12">
        <v>6.4340465855214609E-3</v>
      </c>
      <c r="C13" s="12">
        <v>1.4904520947222258E-2</v>
      </c>
      <c r="D13" s="12">
        <f t="shared" si="0"/>
        <v>2.133856753274372E-2</v>
      </c>
    </row>
    <row r="14" spans="1:4" x14ac:dyDescent="0.25">
      <c r="A14" s="41" t="s">
        <v>23</v>
      </c>
      <c r="B14" s="12">
        <v>6.4041760998277452E-3</v>
      </c>
      <c r="C14" s="12">
        <v>1.4416259288365763E-2</v>
      </c>
      <c r="D14" s="12">
        <f t="shared" si="0"/>
        <v>2.0820435388193507E-2</v>
      </c>
    </row>
    <row r="15" spans="1:4" x14ac:dyDescent="0.25">
      <c r="A15" s="39" t="s">
        <v>20</v>
      </c>
      <c r="B15" s="40">
        <v>7.5952529341831677E-3</v>
      </c>
      <c r="C15" s="40">
        <v>1.0792478226030302E-2</v>
      </c>
      <c r="D15" s="40">
        <f t="shared" si="0"/>
        <v>1.8387731160213468E-2</v>
      </c>
    </row>
    <row r="16" spans="1:4" x14ac:dyDescent="0.25">
      <c r="A16" s="2" t="s">
        <v>41</v>
      </c>
      <c r="B16" s="12">
        <v>6.2954594863683768E-3</v>
      </c>
      <c r="C16" s="12">
        <v>1.204134384836178E-2</v>
      </c>
      <c r="D16" s="12">
        <f t="shared" si="0"/>
        <v>1.8336803334730156E-2</v>
      </c>
    </row>
    <row r="17" spans="1:4" x14ac:dyDescent="0.25">
      <c r="A17" s="2" t="s">
        <v>2</v>
      </c>
      <c r="B17" s="12">
        <v>5.8715601476975283E-3</v>
      </c>
      <c r="C17" s="12">
        <v>1.1042895936672424E-2</v>
      </c>
      <c r="D17" s="12">
        <f t="shared" si="0"/>
        <v>1.6914456084369953E-2</v>
      </c>
    </row>
    <row r="18" spans="1:4" x14ac:dyDescent="0.25">
      <c r="A18" s="2" t="s">
        <v>32</v>
      </c>
      <c r="B18" s="12">
        <v>5.5013636908661156E-3</v>
      </c>
      <c r="C18" s="12">
        <v>1.0113576368424327E-2</v>
      </c>
      <c r="D18" s="12">
        <f t="shared" si="0"/>
        <v>1.5614940059290441E-2</v>
      </c>
    </row>
    <row r="19" spans="1:4" x14ac:dyDescent="0.25">
      <c r="A19" s="2" t="s">
        <v>22</v>
      </c>
      <c r="B19" s="12">
        <v>6.4745035119239897E-3</v>
      </c>
      <c r="C19" s="12">
        <v>8.4616211179958413E-3</v>
      </c>
      <c r="D19" s="12">
        <f t="shared" si="0"/>
        <v>1.493612462991983E-2</v>
      </c>
    </row>
    <row r="20" spans="1:4" x14ac:dyDescent="0.25">
      <c r="A20" s="2" t="s">
        <v>27</v>
      </c>
      <c r="B20" s="12">
        <v>7.4955472300018353E-3</v>
      </c>
      <c r="C20" s="12">
        <v>7.4366432219981722E-3</v>
      </c>
      <c r="D20" s="12">
        <f t="shared" si="0"/>
        <v>1.4932190452000008E-2</v>
      </c>
    </row>
    <row r="21" spans="1:4" x14ac:dyDescent="0.25">
      <c r="A21" s="2" t="s">
        <v>24</v>
      </c>
      <c r="B21" s="12">
        <v>6.2899735420924169E-3</v>
      </c>
      <c r="C21" s="12">
        <v>7.5863725760264454E-3</v>
      </c>
      <c r="D21" s="12">
        <f t="shared" si="0"/>
        <v>1.3876346118118863E-2</v>
      </c>
    </row>
    <row r="22" spans="1:4" x14ac:dyDescent="0.25">
      <c r="A22" s="2" t="s">
        <v>42</v>
      </c>
      <c r="B22" s="12">
        <v>3.7060196603929028E-3</v>
      </c>
      <c r="C22" s="12">
        <v>1.0081128362125521E-2</v>
      </c>
      <c r="D22" s="12">
        <f t="shared" si="0"/>
        <v>1.3787148022518424E-2</v>
      </c>
    </row>
    <row r="23" spans="1:4" x14ac:dyDescent="0.25">
      <c r="A23" s="41" t="s">
        <v>26</v>
      </c>
      <c r="B23" s="42">
        <v>5.2606647721190405E-3</v>
      </c>
      <c r="C23" s="42">
        <v>7.8685888082592418E-3</v>
      </c>
      <c r="D23" s="42">
        <f t="shared" si="0"/>
        <v>1.3129253580378282E-2</v>
      </c>
    </row>
    <row r="24" spans="1:4" x14ac:dyDescent="0.25">
      <c r="A24" s="39" t="s">
        <v>96</v>
      </c>
      <c r="B24" s="40">
        <v>4.0436252942720741E-3</v>
      </c>
      <c r="C24" s="40">
        <v>7.323091620132313E-3</v>
      </c>
      <c r="D24" s="40">
        <f t="shared" si="0"/>
        <v>1.1366716914404388E-2</v>
      </c>
    </row>
    <row r="25" spans="1:4" x14ac:dyDescent="0.25">
      <c r="A25" s="2" t="s">
        <v>25</v>
      </c>
      <c r="B25" s="12">
        <v>2.1492423401584227E-3</v>
      </c>
      <c r="C25" s="12">
        <v>8.7027166096874248E-3</v>
      </c>
      <c r="D25" s="12">
        <f t="shared" si="0"/>
        <v>1.0851958949845848E-2</v>
      </c>
    </row>
    <row r="26" spans="1:4" x14ac:dyDescent="0.25">
      <c r="A26" s="41" t="s">
        <v>29</v>
      </c>
      <c r="B26" s="12">
        <v>6.0821651976886628E-3</v>
      </c>
      <c r="C26" s="12">
        <v>4.3806983879186041E-3</v>
      </c>
      <c r="D26" s="12">
        <f t="shared" si="0"/>
        <v>1.0462863585607267E-2</v>
      </c>
    </row>
    <row r="27" spans="1:4" x14ac:dyDescent="0.25">
      <c r="A27" s="41" t="s">
        <v>37</v>
      </c>
      <c r="B27" s="12">
        <v>4.5967300390745442E-3</v>
      </c>
      <c r="C27" s="12">
        <v>5.8159973771324024E-3</v>
      </c>
      <c r="D27" s="12">
        <f t="shared" si="0"/>
        <v>1.0412727416206947E-2</v>
      </c>
    </row>
    <row r="28" spans="1:4" x14ac:dyDescent="0.25">
      <c r="A28" s="2" t="s">
        <v>30</v>
      </c>
      <c r="B28" s="12">
        <v>5.556313485378819E-3</v>
      </c>
      <c r="C28" s="12">
        <v>4.7909206451677983E-3</v>
      </c>
      <c r="D28" s="12">
        <f t="shared" si="0"/>
        <v>1.0347234130546617E-2</v>
      </c>
    </row>
    <row r="29" spans="1:4" x14ac:dyDescent="0.25">
      <c r="A29" s="2" t="s">
        <v>31</v>
      </c>
      <c r="B29" s="12">
        <v>5.2763964425107165E-3</v>
      </c>
      <c r="C29" s="12">
        <v>3.0032375711817774E-3</v>
      </c>
      <c r="D29" s="12">
        <f t="shared" si="0"/>
        <v>8.2796340136924943E-3</v>
      </c>
    </row>
    <row r="30" spans="1:4" x14ac:dyDescent="0.25">
      <c r="A30" s="2" t="s">
        <v>19</v>
      </c>
      <c r="B30" s="12">
        <v>2.7917744086378006E-3</v>
      </c>
      <c r="C30" s="12">
        <v>5.1306577073212453E-3</v>
      </c>
      <c r="D30" s="12">
        <f t="shared" si="0"/>
        <v>7.9224321159590463E-3</v>
      </c>
    </row>
    <row r="31" spans="1:4" x14ac:dyDescent="0.25">
      <c r="A31" s="2" t="s">
        <v>28</v>
      </c>
      <c r="B31" s="12">
        <v>2.9036375239310784E-3</v>
      </c>
      <c r="C31" s="12">
        <v>3.9087428206764519E-3</v>
      </c>
      <c r="D31" s="12">
        <f t="shared" si="0"/>
        <v>6.8123803446075298E-3</v>
      </c>
    </row>
    <row r="32" spans="1:4" x14ac:dyDescent="0.25">
      <c r="A32" s="2" t="s">
        <v>0</v>
      </c>
      <c r="B32" s="12">
        <v>2.688611735841341E-3</v>
      </c>
      <c r="C32" s="12">
        <v>3.4531841769625455E-3</v>
      </c>
      <c r="D32" s="12">
        <f t="shared" si="0"/>
        <v>6.1417959128038865E-3</v>
      </c>
    </row>
    <row r="33" spans="1:4" x14ac:dyDescent="0.25">
      <c r="A33" s="2" t="s">
        <v>35</v>
      </c>
      <c r="B33" s="12">
        <v>1.9386740886756613E-3</v>
      </c>
      <c r="C33" s="12">
        <v>3.2269615492991613E-3</v>
      </c>
      <c r="D33" s="12">
        <f t="shared" si="0"/>
        <v>5.1656356379748223E-3</v>
      </c>
    </row>
    <row r="35" spans="1:4" x14ac:dyDescent="0.25">
      <c r="A35" s="7" t="s">
        <v>78</v>
      </c>
    </row>
    <row r="36" spans="1:4" x14ac:dyDescent="0.25">
      <c r="A36" s="7" t="s">
        <v>97</v>
      </c>
    </row>
    <row r="37" spans="1:4" x14ac:dyDescent="0.25">
      <c r="A37" s="15" t="s">
        <v>50</v>
      </c>
    </row>
    <row r="41" spans="1:4" x14ac:dyDescent="0.25">
      <c r="A41" s="4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CD4D7-05DC-461F-AA1A-5936BEEF9BE4}">
  <dimension ref="A1:O18"/>
  <sheetViews>
    <sheetView workbookViewId="0">
      <selection activeCell="K13" sqref="K13"/>
    </sheetView>
  </sheetViews>
  <sheetFormatPr defaultRowHeight="15" x14ac:dyDescent="0.25"/>
  <cols>
    <col min="1" max="1" width="9.140625" style="7"/>
    <col min="2" max="2" width="17" style="7" customWidth="1"/>
    <col min="3" max="3" width="18.28515625" style="7" customWidth="1"/>
    <col min="4" max="4" width="11.28515625" style="7" customWidth="1"/>
    <col min="5" max="5" width="13" style="7" customWidth="1"/>
    <col min="6" max="6" width="15.28515625" style="7" customWidth="1"/>
    <col min="7" max="7" width="11.5703125" style="7" customWidth="1"/>
    <col min="8" max="8" width="13" style="7" customWidth="1"/>
    <col min="9" max="9" width="13.28515625" style="7" customWidth="1"/>
    <col min="10" max="16384" width="9.140625" style="7"/>
  </cols>
  <sheetData>
    <row r="1" spans="1:15" x14ac:dyDescent="0.25">
      <c r="A1" s="9" t="s">
        <v>85</v>
      </c>
    </row>
    <row r="3" spans="1:15" ht="75" x14ac:dyDescent="0.25">
      <c r="A3" s="10"/>
      <c r="B3" s="10" t="s">
        <v>63</v>
      </c>
      <c r="C3" s="10" t="s">
        <v>64</v>
      </c>
      <c r="D3" s="10" t="s">
        <v>65</v>
      </c>
      <c r="E3" s="10" t="s">
        <v>66</v>
      </c>
      <c r="F3" s="10" t="s">
        <v>67</v>
      </c>
      <c r="G3" s="10" t="s">
        <v>68</v>
      </c>
      <c r="H3" s="10" t="s">
        <v>69</v>
      </c>
      <c r="I3" s="10" t="s">
        <v>49</v>
      </c>
      <c r="J3" s="10" t="s">
        <v>70</v>
      </c>
    </row>
    <row r="4" spans="1:15" x14ac:dyDescent="0.25">
      <c r="A4" s="11" t="s">
        <v>55</v>
      </c>
      <c r="B4" s="3">
        <v>42.4</v>
      </c>
      <c r="C4" s="3">
        <v>9.3000000000000007</v>
      </c>
      <c r="D4" s="3">
        <f>E4-B4-C4</f>
        <v>106.22959999999999</v>
      </c>
      <c r="E4" s="3">
        <v>157.92959999999999</v>
      </c>
      <c r="F4" s="12">
        <v>7.5165556925214996E-3</v>
      </c>
      <c r="G4" s="3">
        <v>21.010900000000003</v>
      </c>
      <c r="H4" s="13">
        <f>B4/E4</f>
        <v>0.26847405426215226</v>
      </c>
      <c r="I4" s="13">
        <f>C4/E4</f>
        <v>5.8886997750896612E-2</v>
      </c>
      <c r="J4" s="13">
        <f>D4/E4</f>
        <v>0.67263894798695112</v>
      </c>
    </row>
    <row r="5" spans="1:15" x14ac:dyDescent="0.25">
      <c r="A5" s="11" t="s">
        <v>56</v>
      </c>
      <c r="B5" s="3">
        <v>37.9</v>
      </c>
      <c r="C5" s="3">
        <v>13.9</v>
      </c>
      <c r="D5" s="3">
        <f t="shared" ref="D5:D8" si="0">E5-B5-C5</f>
        <v>75.155000000000001</v>
      </c>
      <c r="E5" s="3">
        <v>126.955</v>
      </c>
      <c r="F5" s="12">
        <v>5.7215286853846501E-3</v>
      </c>
      <c r="G5" s="3">
        <v>22.189</v>
      </c>
      <c r="H5" s="13">
        <f t="shared" ref="H5:H9" si="1">B5/E5</f>
        <v>0.29853097554251506</v>
      </c>
      <c r="I5" s="13">
        <f t="shared" ref="I5:I8" si="2">C5/E5</f>
        <v>0.10948761372139736</v>
      </c>
      <c r="J5" s="13">
        <f t="shared" ref="J5:J9" si="3">D5/E5</f>
        <v>0.59198141073608757</v>
      </c>
    </row>
    <row r="6" spans="1:15" x14ac:dyDescent="0.25">
      <c r="A6" s="11" t="s">
        <v>57</v>
      </c>
      <c r="B6" s="3">
        <v>39.4</v>
      </c>
      <c r="C6" s="3">
        <v>16.899999999999999</v>
      </c>
      <c r="D6" s="3">
        <f t="shared" si="0"/>
        <v>100.10439999999997</v>
      </c>
      <c r="E6" s="3">
        <v>156.40439999999998</v>
      </c>
      <c r="F6" s="12">
        <v>6.4321334424517086E-3</v>
      </c>
      <c r="G6" s="3">
        <v>24.316099999999999</v>
      </c>
      <c r="H6" s="13">
        <f t="shared" si="1"/>
        <v>0.25191107155553172</v>
      </c>
      <c r="I6" s="13">
        <f t="shared" si="2"/>
        <v>0.10805322612407324</v>
      </c>
      <c r="J6" s="13">
        <f t="shared" si="3"/>
        <v>0.64003570232039497</v>
      </c>
    </row>
    <row r="7" spans="1:15" x14ac:dyDescent="0.25">
      <c r="A7" s="11" t="s">
        <v>58</v>
      </c>
      <c r="B7" s="3">
        <v>40.200000000000003</v>
      </c>
      <c r="C7" s="3">
        <v>26.9</v>
      </c>
      <c r="D7" s="3">
        <f t="shared" si="0"/>
        <v>137.55819999999997</v>
      </c>
      <c r="E7" s="3">
        <v>204.65819999999999</v>
      </c>
      <c r="F7" s="12">
        <v>7.7409157100440645E-3</v>
      </c>
      <c r="G7" s="3">
        <v>26.438500000000001</v>
      </c>
      <c r="H7" s="13">
        <f t="shared" si="1"/>
        <v>0.19642506383814576</v>
      </c>
      <c r="I7" s="13">
        <f t="shared" si="2"/>
        <v>0.13143866212055025</v>
      </c>
      <c r="J7" s="13">
        <f t="shared" si="3"/>
        <v>0.67213627404130383</v>
      </c>
    </row>
    <row r="8" spans="1:15" x14ac:dyDescent="0.25">
      <c r="A8" s="11" t="s">
        <v>59</v>
      </c>
      <c r="B8" s="3">
        <v>40.6</v>
      </c>
      <c r="C8" s="3">
        <v>39.1</v>
      </c>
      <c r="D8" s="3">
        <f t="shared" si="0"/>
        <v>126.51100000000002</v>
      </c>
      <c r="E8" s="3">
        <v>206.21100000000001</v>
      </c>
      <c r="F8" s="12">
        <v>7.2425637729566844E-3</v>
      </c>
      <c r="G8" s="3">
        <v>28.472099999999998</v>
      </c>
      <c r="H8" s="13">
        <f t="shared" si="1"/>
        <v>0.19688571414715994</v>
      </c>
      <c r="I8" s="13">
        <f t="shared" si="2"/>
        <v>0.18961161140773286</v>
      </c>
      <c r="J8" s="13">
        <f t="shared" si="3"/>
        <v>0.61350267444510731</v>
      </c>
    </row>
    <row r="9" spans="1:15" x14ac:dyDescent="0.25">
      <c r="A9" s="11" t="s">
        <v>61</v>
      </c>
      <c r="B9" s="3">
        <v>42.7</v>
      </c>
      <c r="C9" s="3">
        <v>42.5</v>
      </c>
      <c r="D9" s="3">
        <f>E9-B9-C9</f>
        <v>123.53730000000002</v>
      </c>
      <c r="E9" s="3">
        <v>208.7373</v>
      </c>
      <c r="F9" s="12">
        <v>7.4925536535375981E-3</v>
      </c>
      <c r="G9" s="3">
        <v>27.859299999999998</v>
      </c>
      <c r="H9" s="13">
        <f t="shared" si="1"/>
        <v>0.20456334349443056</v>
      </c>
      <c r="I9" s="13">
        <f>C9/E9</f>
        <v>0.20360520137033486</v>
      </c>
      <c r="J9" s="13">
        <f t="shared" si="3"/>
        <v>0.59183145513523461</v>
      </c>
    </row>
    <row r="10" spans="1:15" x14ac:dyDescent="0.25">
      <c r="A10" s="11">
        <v>2021</v>
      </c>
      <c r="B10" s="3">
        <v>46.3</v>
      </c>
      <c r="C10" s="3">
        <v>46.3</v>
      </c>
      <c r="D10" s="3">
        <f>E10-B10-C10</f>
        <v>144</v>
      </c>
      <c r="E10" s="3">
        <v>236.6</v>
      </c>
      <c r="F10" s="12">
        <v>7.520517417869927E-3</v>
      </c>
      <c r="G10" s="3">
        <v>31.456199999999999</v>
      </c>
      <c r="H10" s="13">
        <f>B10/E10</f>
        <v>0.19568892645815722</v>
      </c>
      <c r="I10" s="13">
        <f>C10/E10</f>
        <v>0.19568892645815722</v>
      </c>
      <c r="J10" s="13">
        <f>D10/E10</f>
        <v>0.60862214708368556</v>
      </c>
    </row>
    <row r="11" spans="1:15" x14ac:dyDescent="0.25">
      <c r="A11" s="11">
        <v>2022</v>
      </c>
      <c r="B11" s="3">
        <v>52.3</v>
      </c>
      <c r="C11" s="3">
        <v>52.3</v>
      </c>
      <c r="D11" s="3">
        <v>172.17429999999996</v>
      </c>
      <c r="E11" s="3">
        <v>276.77429999999998</v>
      </c>
      <c r="F11" s="12">
        <v>7.5947594586584996E-3</v>
      </c>
      <c r="G11" s="3">
        <v>36.442800000000005</v>
      </c>
      <c r="H11" s="13">
        <v>0.18896263128476887</v>
      </c>
      <c r="I11" s="13">
        <v>0.18896263128476887</v>
      </c>
      <c r="J11" s="13">
        <v>0.62207473743046215</v>
      </c>
    </row>
    <row r="12" spans="1:15" x14ac:dyDescent="0.25">
      <c r="A12" s="11">
        <v>2023</v>
      </c>
      <c r="B12" s="3">
        <v>55.3</v>
      </c>
      <c r="C12" s="3">
        <v>55.3</v>
      </c>
      <c r="D12" s="3">
        <v>179.44639999999998</v>
      </c>
      <c r="E12" s="3">
        <v>290.04640000000001</v>
      </c>
      <c r="F12" s="12">
        <v>7.5952634087326316E-3</v>
      </c>
      <c r="G12" s="3">
        <v>38.187800000000003</v>
      </c>
      <c r="H12" s="13">
        <v>0.19065914970846043</v>
      </c>
      <c r="I12" s="13">
        <v>0.19065914970846043</v>
      </c>
      <c r="J12" s="13">
        <v>0.61868170058307903</v>
      </c>
      <c r="O12" s="14"/>
    </row>
    <row r="13" spans="1:15" x14ac:dyDescent="0.25">
      <c r="A13" s="7" t="s">
        <v>71</v>
      </c>
      <c r="O13" s="14"/>
    </row>
    <row r="14" spans="1:15" x14ac:dyDescent="0.25">
      <c r="A14" s="15"/>
    </row>
    <row r="15" spans="1:15" x14ac:dyDescent="0.25">
      <c r="A15" s="7" t="s">
        <v>99</v>
      </c>
    </row>
    <row r="16" spans="1:15" x14ac:dyDescent="0.25">
      <c r="B16" s="7" t="s">
        <v>75</v>
      </c>
    </row>
    <row r="18" spans="1:6" x14ac:dyDescent="0.25">
      <c r="A18" s="15" t="s">
        <v>50</v>
      </c>
      <c r="B18" s="15"/>
      <c r="C18" s="15"/>
      <c r="D18" s="15"/>
      <c r="E18" s="15"/>
      <c r="F18" s="15"/>
    </row>
  </sheetData>
  <phoneticPr fontId="3" type="noConversion"/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Töölehed</vt:lpstr>
      </vt:variant>
      <vt:variant>
        <vt:i4>7</vt:i4>
      </vt:variant>
    </vt:vector>
  </HeadingPairs>
  <TitlesOfParts>
    <vt:vector size="7" baseType="lpstr">
      <vt:lpstr>1.1.</vt:lpstr>
      <vt:lpstr>1.2</vt:lpstr>
      <vt:lpstr>1.3.</vt:lpstr>
      <vt:lpstr>1.4.</vt:lpstr>
      <vt:lpstr>1.5.</vt:lpstr>
      <vt:lpstr>1.6.</vt:lpstr>
      <vt:lpstr>1.7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Loone Vilumaa</dc:creator>
  <cp:lastModifiedBy>Maarja Sillaste</cp:lastModifiedBy>
  <dcterms:created xsi:type="dcterms:W3CDTF">2015-06-05T18:17:20Z</dcterms:created>
  <dcterms:modified xsi:type="dcterms:W3CDTF">2025-03-11T11:03:05Z</dcterms:modified>
</cp:coreProperties>
</file>